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https://gets-my.sharepoint.com/personal/jennifer_wade_opb_georgia_gov/Documents/Desktop/Budget Docs for Website/Updated Budget Docs 5.3.22/"/>
    </mc:Choice>
  </mc:AlternateContent>
  <xr:revisionPtr revIDLastSave="8" documentId="8_{9D24BB06-9B06-4906-BF66-36793CFE7071}" xr6:coauthVersionLast="47" xr6:coauthVersionMax="47" xr10:uidLastSave="{BF1DB494-02F8-4B71-AE5B-A6EC4E773E12}"/>
  <bookViews>
    <workbookView xWindow="-120" yWindow="-120" windowWidth="29040" windowHeight="15840" tabRatio="623" xr2:uid="{00000000-000D-0000-FFFF-FFFF00000000}"/>
  </bookViews>
  <sheets>
    <sheet name="Detailed Budget Worksheet Year" sheetId="20" r:id="rId1"/>
    <sheet name="Budget Summary" sheetId="19" r:id="rId2"/>
    <sheet name="Sample Supplemental Schedule" sheetId="22" r:id="rId3"/>
    <sheet name="Sheet2" sheetId="21" state="hidden" r:id="rId4"/>
    <sheet name="DataSnipper" sheetId="23" r:id="rId5"/>
  </sheets>
  <definedNames>
    <definedName name="DS_Budget__Hahira_State_of_Georgia_Fiscal_Recovery_Fund_Application.pdf_page.1_200989455" localSheetId="2" hidden="1">'Sample Supplemental Schedule'!$D$7</definedName>
    <definedName name="DS_Budget__Hahira_State_of_Georgia_Fiscal_Recovery_Fund_Application.pdf_page.1_566368125" localSheetId="2" hidden="1">'Sample Supplemental Schedule'!$E$7</definedName>
    <definedName name="DS_Budget__Hahira_State_of_Georgia_Fiscal_Recovery_Fund_Application.pdf_page.1_737800991" localSheetId="2" hidden="1">'Sample Supplemental Schedule'!$F$7</definedName>
    <definedName name="DS_Budget__Hahira_State_of_Georgia_Fiscal_Recovery_Fund_Application.pdf_page.1_863932439" localSheetId="2" hidden="1">'Sample Supplemental Schedule'!#REF!</definedName>
    <definedName name="DS_Budget__Hahira_State_of_Georgia_Fiscal_Recovery_Fund_Application.pdf_page.2_707894078" localSheetId="2" hidden="1">'Sample Supplemental Schedule'!#REF!</definedName>
    <definedName name="_xlnm.Print_Area" localSheetId="0">'Detailed Budget Worksheet Year'!$1:$186</definedName>
    <definedName name="_xlnm.Print_Area" localSheetId="2">'Sample Supplemental Schedule'!$B$1:$H$30</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8" i="20" l="1"/>
  <c r="K138" i="20" s="1"/>
  <c r="G29" i="22"/>
  <c r="G24" i="22"/>
  <c r="G8" i="22"/>
  <c r="G9" i="22"/>
  <c r="G10" i="22"/>
  <c r="G11" i="22"/>
  <c r="G12" i="22"/>
  <c r="G13" i="22"/>
  <c r="G14" i="22"/>
  <c r="G15" i="22"/>
  <c r="G16" i="22"/>
  <c r="G17" i="22"/>
  <c r="G18" i="22"/>
  <c r="G19" i="22"/>
  <c r="G20" i="22"/>
  <c r="G21" i="22"/>
  <c r="G22" i="22"/>
  <c r="G23" i="22"/>
  <c r="G25" i="22"/>
  <c r="G26" i="22"/>
  <c r="G7" i="22"/>
  <c r="D2" i="23"/>
  <c r="T175" i="20"/>
  <c r="S175" i="20"/>
  <c r="R175" i="20"/>
  <c r="Q160" i="20"/>
  <c r="K160" i="20"/>
  <c r="Q159" i="20"/>
  <c r="K159" i="20"/>
  <c r="Q158" i="20"/>
  <c r="K158" i="20"/>
  <c r="Q157" i="20"/>
  <c r="K157" i="20"/>
  <c r="Q156" i="20"/>
  <c r="K156" i="20"/>
  <c r="Q155" i="20"/>
  <c r="K155" i="20"/>
  <c r="Q154" i="20"/>
  <c r="K154" i="20"/>
  <c r="Q153" i="20"/>
  <c r="K153" i="20"/>
  <c r="Q152" i="20"/>
  <c r="K152" i="20"/>
  <c r="Q151" i="20"/>
  <c r="K151" i="20"/>
  <c r="Q150" i="20"/>
  <c r="R161" i="20" s="1"/>
  <c r="K150" i="20"/>
  <c r="Q142" i="20"/>
  <c r="K142" i="20"/>
  <c r="Q141" i="20"/>
  <c r="K141" i="20"/>
  <c r="Q140" i="20"/>
  <c r="K140" i="20"/>
  <c r="Q139" i="20"/>
  <c r="K139" i="20"/>
  <c r="Q138" i="20"/>
  <c r="R143" i="20" s="1"/>
  <c r="Q126" i="20"/>
  <c r="K126" i="20"/>
  <c r="Q125" i="20"/>
  <c r="K125" i="20"/>
  <c r="Q124" i="20"/>
  <c r="K124" i="20"/>
  <c r="Q123" i="20"/>
  <c r="K123" i="20"/>
  <c r="Q122" i="20"/>
  <c r="K122" i="20"/>
  <c r="Q121" i="20"/>
  <c r="K121" i="20"/>
  <c r="Q120" i="20"/>
  <c r="K120" i="20"/>
  <c r="Q119" i="20"/>
  <c r="K119" i="20"/>
  <c r="Q118" i="20"/>
  <c r="K118" i="20"/>
  <c r="Q117" i="20"/>
  <c r="K117" i="20"/>
  <c r="Q116" i="20"/>
  <c r="R127" i="20" s="1"/>
  <c r="K116" i="20"/>
  <c r="Q109" i="20"/>
  <c r="K109" i="20"/>
  <c r="Q108" i="20"/>
  <c r="K108" i="20"/>
  <c r="Q107" i="20"/>
  <c r="K107" i="20"/>
  <c r="Q106" i="20"/>
  <c r="K106" i="20"/>
  <c r="Q105" i="20"/>
  <c r="K105" i="20"/>
  <c r="Q104" i="20"/>
  <c r="K104" i="20"/>
  <c r="K103" i="20"/>
  <c r="K102" i="20"/>
  <c r="K101" i="20"/>
  <c r="K100" i="20"/>
  <c r="K99" i="20"/>
  <c r="K98" i="20"/>
  <c r="K97" i="20"/>
  <c r="K96" i="20"/>
  <c r="Q95" i="20"/>
  <c r="R110" i="20" s="1"/>
  <c r="K95" i="20"/>
  <c r="Q86" i="20"/>
  <c r="K86" i="20"/>
  <c r="Q85" i="20"/>
  <c r="K85" i="20"/>
  <c r="Q84" i="20"/>
  <c r="K84" i="20"/>
  <c r="Q83" i="20"/>
  <c r="K83" i="20"/>
  <c r="Q82" i="20"/>
  <c r="K82" i="20"/>
  <c r="Q81" i="20"/>
  <c r="K81" i="20"/>
  <c r="Q80" i="20"/>
  <c r="K80" i="20"/>
  <c r="Q79" i="20"/>
  <c r="R87" i="20" s="1"/>
  <c r="K79" i="20"/>
  <c r="Q75" i="20"/>
  <c r="K75" i="20"/>
  <c r="Q74" i="20"/>
  <c r="K74" i="20"/>
  <c r="Q73" i="20"/>
  <c r="K73" i="20"/>
  <c r="Q72" i="20"/>
  <c r="K72" i="20"/>
  <c r="Q71" i="20"/>
  <c r="K71" i="20"/>
  <c r="Q70" i="20"/>
  <c r="K70" i="20"/>
  <c r="Q69" i="20"/>
  <c r="K69" i="20"/>
  <c r="Q68" i="20"/>
  <c r="K68" i="20"/>
  <c r="Q67" i="20"/>
  <c r="K67" i="20"/>
  <c r="Q66" i="20"/>
  <c r="K66" i="20"/>
  <c r="Q65" i="20"/>
  <c r="K65" i="20"/>
  <c r="Q64" i="20"/>
  <c r="K64" i="20"/>
  <c r="Q63" i="20"/>
  <c r="R76" i="20" s="1"/>
  <c r="K63" i="20"/>
  <c r="Q53" i="20"/>
  <c r="K53" i="20"/>
  <c r="Q52" i="20"/>
  <c r="K52" i="20"/>
  <c r="Q51" i="20"/>
  <c r="K51" i="20"/>
  <c r="Q50" i="20"/>
  <c r="K50" i="20"/>
  <c r="Q49" i="20"/>
  <c r="K49" i="20"/>
  <c r="Q48" i="20"/>
  <c r="K48" i="20"/>
  <c r="Q47" i="20"/>
  <c r="K47" i="20"/>
  <c r="Q46" i="20"/>
  <c r="K46" i="20"/>
  <c r="Q45" i="20"/>
  <c r="R54" i="20" s="1"/>
  <c r="K45" i="20"/>
  <c r="Q37" i="20"/>
  <c r="K37" i="20"/>
  <c r="Q36" i="20"/>
  <c r="K36" i="20"/>
  <c r="Q35" i="20"/>
  <c r="K35" i="20"/>
  <c r="Q34" i="20"/>
  <c r="K34" i="20"/>
  <c r="Q33" i="20"/>
  <c r="K33" i="20"/>
  <c r="Q32" i="20"/>
  <c r="K32" i="20"/>
  <c r="Q31" i="20"/>
  <c r="R38" i="20" s="1"/>
  <c r="K31" i="20"/>
  <c r="Q28" i="20"/>
  <c r="K28" i="20"/>
  <c r="Q27" i="20"/>
  <c r="K27" i="20"/>
  <c r="Q26" i="20"/>
  <c r="K26" i="20"/>
  <c r="Q25" i="20"/>
  <c r="K25" i="20"/>
  <c r="Q24" i="20"/>
  <c r="K24" i="20"/>
  <c r="Q23" i="20"/>
  <c r="R29" i="20" s="1"/>
  <c r="K23" i="20"/>
  <c r="G27" i="22" l="1"/>
  <c r="G30" i="22" s="1"/>
  <c r="K38" i="20"/>
  <c r="B8" i="19" s="1"/>
  <c r="K54" i="20"/>
  <c r="B9" i="19" s="1"/>
  <c r="K143" i="20"/>
  <c r="G173" i="20" s="1"/>
  <c r="K110" i="20"/>
  <c r="G171" i="20" s="1"/>
  <c r="K161" i="20"/>
  <c r="G174" i="20" s="1"/>
  <c r="K87" i="20"/>
  <c r="G170" i="20" s="1"/>
  <c r="K127" i="20"/>
  <c r="G172" i="20" s="1"/>
  <c r="B10" i="19"/>
  <c r="G169" i="20" l="1"/>
  <c r="L56" i="20"/>
  <c r="G168" i="20"/>
  <c r="B12" i="19"/>
  <c r="B14" i="19"/>
  <c r="B13" i="19"/>
  <c r="B11" i="19"/>
  <c r="B15" i="19"/>
  <c r="G175" i="20" l="1"/>
</calcChain>
</file>

<file path=xl/sharedStrings.xml><?xml version="1.0" encoding="utf-8"?>
<sst xmlns="http://schemas.openxmlformats.org/spreadsheetml/2006/main" count="263" uniqueCount="189">
  <si>
    <t>Amount</t>
  </si>
  <si>
    <t>Cost</t>
  </si>
  <si>
    <t>Purpose of Travel</t>
  </si>
  <si>
    <t>Item</t>
  </si>
  <si>
    <t>Meals</t>
  </si>
  <si>
    <t>Hotel</t>
  </si>
  <si>
    <t>Name of Consultant</t>
  </si>
  <si>
    <t>Service Provided</t>
  </si>
  <si>
    <t># Individuals</t>
  </si>
  <si>
    <t># Nights/Days</t>
  </si>
  <si>
    <t># Trips</t>
  </si>
  <si>
    <t>N/A</t>
  </si>
  <si>
    <t>Cost per Unit</t>
  </si>
  <si>
    <t># Units</t>
  </si>
  <si>
    <t>Cost per unit</t>
  </si>
  <si>
    <t>Vendor</t>
  </si>
  <si>
    <t>SUPPLY TOTAL</t>
  </si>
  <si>
    <t>EQUIPMENT TOTAL</t>
  </si>
  <si>
    <t>Ground transport</t>
  </si>
  <si>
    <t>Title</t>
  </si>
  <si>
    <t>First and Last name</t>
  </si>
  <si>
    <t>Biweekly</t>
  </si>
  <si>
    <t>Bimonthly</t>
  </si>
  <si>
    <t>Monthly</t>
  </si>
  <si>
    <t>Staff member</t>
  </si>
  <si>
    <t>Trainings and Conferences</t>
  </si>
  <si>
    <t>Miles per grant year</t>
  </si>
  <si>
    <t>Total Cost</t>
  </si>
  <si>
    <t>Location or Coverage Area</t>
  </si>
  <si>
    <t>Cost per mile</t>
  </si>
  <si>
    <t>Equipment Item</t>
  </si>
  <si>
    <t>Mileage</t>
  </si>
  <si>
    <t>TRAVEL TOTAL</t>
  </si>
  <si>
    <t>PERSONNEL TOTAL</t>
  </si>
  <si>
    <t>FRINGE TOTAL</t>
  </si>
  <si>
    <t>PERSONNEL GRAND TOTAL</t>
  </si>
  <si>
    <t>VOCA</t>
  </si>
  <si>
    <t>SASP</t>
  </si>
  <si>
    <t>Cash match</t>
  </si>
  <si>
    <t>In-kind match</t>
  </si>
  <si>
    <t xml:space="preserve">Salary Rate </t>
  </si>
  <si>
    <t xml:space="preserve">% Time to Project </t>
  </si>
  <si>
    <t>Select Pay Period Frequency</t>
  </si>
  <si>
    <t>Hourly wage</t>
  </si>
  <si>
    <t>Weekly</t>
  </si>
  <si>
    <t>Hours per week on project</t>
  </si>
  <si>
    <t>Select fringe type</t>
  </si>
  <si>
    <t>Total annual salary or wages</t>
  </si>
  <si>
    <t>Enter rate of each fringe benefit as a pecentage of salary or wages</t>
  </si>
  <si>
    <t>Weeks worked annually</t>
  </si>
  <si>
    <t>W/C</t>
  </si>
  <si>
    <t>VAWA - CJSI</t>
  </si>
  <si>
    <t>Cash</t>
  </si>
  <si>
    <t>In-Kind</t>
  </si>
  <si>
    <t xml:space="preserve">      Budget Category</t>
  </si>
  <si>
    <t>VAWA - Victim Services</t>
  </si>
  <si>
    <t>Define Unit of Service</t>
  </si>
  <si>
    <t># Items</t>
  </si>
  <si>
    <t>% Charged to Grant</t>
  </si>
  <si>
    <t># of Units</t>
  </si>
  <si>
    <t>SORNA</t>
  </si>
  <si>
    <t>PSN</t>
  </si>
  <si>
    <t>BYRNE-JAG</t>
  </si>
  <si>
    <t>WRONGFUL CONVICTION</t>
  </si>
  <si>
    <t>RSAT</t>
  </si>
  <si>
    <t>State - Sexual Assault</t>
  </si>
  <si>
    <t>State - Domestic Violence</t>
  </si>
  <si>
    <t>FVPSA</t>
  </si>
  <si>
    <t>PHBG</t>
  </si>
  <si>
    <t>SUTA</t>
  </si>
  <si>
    <t>Insurance</t>
  </si>
  <si>
    <t>Retirement</t>
  </si>
  <si>
    <t>Budget Narrative</t>
  </si>
  <si>
    <t>VLAN</t>
  </si>
  <si>
    <t>Elder Abuse</t>
  </si>
  <si>
    <t>VAWA</t>
  </si>
  <si>
    <t>TANF</t>
  </si>
  <si>
    <t>OTHER - No Match</t>
  </si>
  <si>
    <t>Grant Program:</t>
  </si>
  <si>
    <t>Grantee Name:</t>
  </si>
  <si>
    <t>Contact:</t>
  </si>
  <si>
    <t>Submitted By (Budget POC):</t>
  </si>
  <si>
    <t>Grant ID:</t>
  </si>
  <si>
    <t>Governor's Office of Planning and Budget</t>
  </si>
  <si>
    <t>C/C/S TOTAL</t>
  </si>
  <si>
    <t>OTHER/IC TOTAL</t>
  </si>
  <si>
    <t>2. Fringe Benefits</t>
  </si>
  <si>
    <t>3. Travel</t>
  </si>
  <si>
    <t>4. Equipment</t>
  </si>
  <si>
    <t>5. Supplies</t>
  </si>
  <si>
    <t xml:space="preserve">Program Area: </t>
  </si>
  <si>
    <t>FICA</t>
  </si>
  <si>
    <r>
      <rPr>
        <b/>
        <u/>
        <sz val="10"/>
        <color theme="0"/>
        <rFont val="Arial"/>
        <family val="2"/>
      </rPr>
      <t>NOTE</t>
    </r>
    <r>
      <rPr>
        <b/>
        <sz val="10"/>
        <color theme="0"/>
        <rFont val="Arial"/>
        <family val="2"/>
      </rPr>
      <t xml:space="preserve"> </t>
    </r>
    <r>
      <rPr>
        <sz val="10"/>
        <color theme="0"/>
        <rFont val="Arial"/>
        <family val="2"/>
      </rPr>
      <t>- If you need extra lines in the spreadsheet under one of the categories: 1) Highlight an entire row or block of lines within the same category  2) Keeping your mouse over the highlighted row or block, right click and select the copy option by left clicking 3) Next, right click with your mouse again on the highlighted row or block and chose the option "insert copied cells" by left clicking  If you selected only a block and not the entire row, a new tile will open up and select the option "Shift cells down" and click OK.  Use of this technique will ensure that you don't change the formulas inserted in the spreadsheet.</t>
    </r>
  </si>
  <si>
    <r>
      <t>1. Personnel--</t>
    </r>
    <r>
      <rPr>
        <sz val="10"/>
        <color theme="0"/>
        <rFont val="Arial"/>
        <family val="2"/>
      </rPr>
      <t xml:space="preserve"> List each position by title and name of employee, if available.  In order to calculate the budget enter the annual salary and the percentage of time to be devoted to the program.  Compensation of employees engaged in program activities must be consistent with that for similar program acitivities.</t>
    </r>
  </si>
  <si>
    <r>
      <t>2. Fringe Benefits--</t>
    </r>
    <r>
      <rPr>
        <sz val="10"/>
        <color theme="0"/>
        <rFont val="Arial"/>
        <family val="2"/>
      </rPr>
      <t xml:space="preserve"> Amounts should be based on actual costs or a formula for personnel listed above, utilizing the percentage of time devoted to the program.  Fringe benefits on overtime hours are limited to FICA, Worker’s Compensation and State Unemployment Compensation.  Costs included within this category are:  FICA (employer’s portion of Social Security and Medicare taxes), employer’s portion of retirement, employer’s portion of insurance (health, life, dental, etc.), employer’s portion of Worker’s Compensation and State Unemployment Compensation.</t>
    </r>
  </si>
  <si>
    <r>
      <t>4. Equipment--</t>
    </r>
    <r>
      <rPr>
        <sz val="10"/>
        <color theme="0"/>
        <rFont val="Arial"/>
        <family val="2"/>
      </rPr>
      <t xml:space="preserve"> List non-expendable items to be purchased.  Applicants should analyze the benefit of purchased versus leased equipment, especially high cost and electronic or digital items.  Explain how the equipment is necessary for the success of the program.  Show the budget calculation.  Attach a narrative describing the procurement method to be used. Please note that all items must be at least $5,000 per unit to be considered equipment. Otherwise please list items in "Supplies."</t>
    </r>
  </si>
  <si>
    <r>
      <t>5. Supplies--</t>
    </r>
    <r>
      <rPr>
        <sz val="10"/>
        <color theme="0"/>
        <rFont val="Arial"/>
        <family val="2"/>
      </rPr>
      <t xml:space="preserve"> List items by type (e.g. office supplies, postage, copier usage, training supplies, publications, audio/video (batteries, film, CD/DVD’s, etc.), office furniture, computer software, educational/therapeutic supplies, uniforms, weapons (law enforcement and prosecution units only).   Show budget calculation. For example, where an item is office supplies, enter $100 for cost per unit; "month" for define unit; 12 for # units, and ABC Company for Vendor. Leave "define unit" blank if not applicable.</t>
    </r>
  </si>
  <si>
    <r>
      <t>Budget Summary</t>
    </r>
    <r>
      <rPr>
        <sz val="10"/>
        <color theme="0"/>
        <rFont val="Arial"/>
        <family val="2"/>
      </rPr>
      <t>--When you have completed this budget worksheet, the totals for each category will transfer to the spaces below.  The total costs and total project costs will be computed via Excel formula.  Indicate the amount of grant funds requested and the amount of non-grant funds that will support the project.</t>
    </r>
  </si>
  <si>
    <t>Budget Summary</t>
  </si>
  <si>
    <t xml:space="preserve">Budget Category </t>
  </si>
  <si>
    <t>Non-Federal Request</t>
  </si>
  <si>
    <t xml:space="preserve">Federal Request </t>
  </si>
  <si>
    <t>1. Personnel</t>
  </si>
  <si>
    <r>
      <t xml:space="preserve">3. Travel-- </t>
    </r>
    <r>
      <rPr>
        <sz val="10"/>
        <color theme="0"/>
        <rFont val="Arial"/>
        <family val="2"/>
      </rPr>
      <t xml:space="preserve">Funds must be budgeted in compliance with State of Georgia Statewide Travel Regulations.  Itemize travel expenses of program personnel by category (e.g. mileage, meals, lodging, incidentals, and airfare) and purpose (e.g. training, field interviews, and advisory group meetings) and identify the location, if known.  For training programs, list travel and meals for participants separately.  Show the budget calculation (e.g. six people attending three-day training at $X airfare, $X lodging, $X meals/ incidentals). </t>
    </r>
    <r>
      <rPr>
        <b/>
        <sz val="10"/>
        <color theme="0"/>
        <rFont val="Arial"/>
        <family val="2"/>
      </rPr>
      <t>If selecting "airfare" enter 1 in the nights/days field and use the round-trip costs.</t>
    </r>
    <r>
      <rPr>
        <sz val="10"/>
        <color theme="0"/>
        <rFont val="Arial"/>
        <family val="2"/>
      </rPr>
      <t xml:space="preserve"> Please note that the maximum reimbursement rate is $0.585 per mile, but if your agency's reimbursement rate is lower you must use that rate instead.</t>
    </r>
  </si>
  <si>
    <t xml:space="preserve">Hotel </t>
  </si>
  <si>
    <t>Ground</t>
  </si>
  <si>
    <t>Parking</t>
  </si>
  <si>
    <t>Airfare</t>
  </si>
  <si>
    <t>Incidentals</t>
  </si>
  <si>
    <t>Travel List</t>
  </si>
  <si>
    <t>**All trainings and conferences must be pre-approved by OPB and must include  an agenda submitted to your OPB Program Specialist.</t>
  </si>
  <si>
    <t>Unemployment Insurance</t>
  </si>
  <si>
    <t>Workers Comp</t>
  </si>
  <si>
    <t>Total All Years</t>
  </si>
  <si>
    <t>This Budget Detail Worksheet is used to verify all Payment Requests (PA) and to determine whether costs are allowable for reimbursement. All required information must be present in the budget narrative, regardless of format.
Federal Uniform Guidance rules are applicable. 
Uniform Guidance can be found at https://www.ecfr.gov/current/title-2/subtitle-A/chapter-II/part-200#200.325 (2 CFR Part 200) and it establishes uniform administrative, cost principles, and audit requirements for federal awards to non-federal entities.</t>
  </si>
  <si>
    <t xml:space="preserve">6. Contacts,Consultants,Subawards
</t>
  </si>
  <si>
    <t>7. Other</t>
  </si>
  <si>
    <r>
      <t>6. Contracts/Consultants/Subawards</t>
    </r>
    <r>
      <rPr>
        <sz val="10"/>
        <color theme="0"/>
        <rFont val="Arial"/>
        <family val="2"/>
      </rPr>
      <t xml:space="preserve">:  Provide a description of the product or service to be procured by contract and a cost estimate. Applicants are strongly encouraged to use a competitive procurement process in awarding contracts.  A separate justification must be provided for sole source contracts in excess of $100,000. Consultant Fee: Enter the name, if known, and service to be provided.  Show the budget calculation; for example, the hourly or daily rate (8 hours) multiplied by the estimated number of units (eg., 1 hour of therapy).
</t>
    </r>
  </si>
  <si>
    <r>
      <t>Construction</t>
    </r>
    <r>
      <rPr>
        <sz val="10"/>
        <color theme="0"/>
        <rFont val="Arial"/>
        <family val="2"/>
      </rPr>
      <t>-</t>
    </r>
    <r>
      <rPr>
        <b/>
        <sz val="10"/>
        <color theme="0"/>
        <rFont val="Arial"/>
        <family val="2"/>
      </rPr>
      <t xml:space="preserve">Please list approved contructions costs under Contracts/Consultants/Subawards. Where equipment and supplies will be purchased for approved construction activity, please place them under the appropriate equipment or supply category and include your justification. </t>
    </r>
  </si>
  <si>
    <t xml:space="preserve">7. Other-- List items by type (e.g. rent, repairs/maintenance, utilities, copier rental/lease, postage meter, insurance &amp; bonding, dues &amp; subscriptions, advertising, registration fees, film processing, notary services.  Show budget calculation.  </t>
  </si>
  <si>
    <t xml:space="preserve">      6. Contracts/Consultants/Subawards</t>
  </si>
  <si>
    <t xml:space="preserve"> 1. Personnel </t>
  </si>
  <si>
    <t xml:space="preserve">      TOTAL</t>
  </si>
  <si>
    <t>Budget Years:</t>
  </si>
  <si>
    <t>BUDGET DETAIL WORKSHEET</t>
  </si>
  <si>
    <t>V5.3.22</t>
  </si>
  <si>
    <t xml:space="preserve">TOTAL COSTS must reconcile to the application and the total grant award. </t>
  </si>
  <si>
    <t>DataSnipper</t>
  </si>
  <si>
    <t>The following documents are contained in this workbook.</t>
  </si>
  <si>
    <t>File name</t>
  </si>
  <si>
    <t>Imported at</t>
  </si>
  <si>
    <t>Imported by</t>
  </si>
  <si>
    <t>File path</t>
  </si>
  <si>
    <t>File size in MB</t>
  </si>
  <si>
    <t>Total pages</t>
  </si>
  <si>
    <t>Budget - Hahira State of Georgia Fiscal Recovery Fund Application.pdf</t>
  </si>
  <si>
    <t>Luker, David</t>
  </si>
  <si>
    <t>C:\Users\e048429\Desktop\Client Files\State of Georgia\Water_Sewer_Broadband\Budget - Hahira State of Georgia Fiscal Recovery Fund Application.pdf</t>
  </si>
  <si>
    <t>TOTAL</t>
  </si>
  <si>
    <t>NO.</t>
  </si>
  <si>
    <t>PRICE</t>
  </si>
  <si>
    <t>Total Estimated Construction Costs</t>
  </si>
  <si>
    <t>Total Estimated Costs</t>
  </si>
  <si>
    <t>DESCRIPTION</t>
  </si>
  <si>
    <t>QUANITY</t>
  </si>
  <si>
    <t>UNIT</t>
  </si>
  <si>
    <t>LS</t>
  </si>
  <si>
    <t>LF</t>
  </si>
  <si>
    <t>EA</t>
  </si>
  <si>
    <t>SF</t>
  </si>
  <si>
    <t>SY</t>
  </si>
  <si>
    <t>CY</t>
  </si>
  <si>
    <t>SOURCE</t>
  </si>
  <si>
    <t>Non- Construction Estimated Costs - engineering</t>
  </si>
  <si>
    <t>Non- Construction Estimated Costs - permitting, admin</t>
  </si>
  <si>
    <t xml:space="preserve">GRADING COMPLETE </t>
  </si>
  <si>
    <t>15" HDPE</t>
  </si>
  <si>
    <t>18" HDPE</t>
  </si>
  <si>
    <t>24" HDPE</t>
  </si>
  <si>
    <t>24" RCP</t>
  </si>
  <si>
    <t xml:space="preserve">24" RCP F. E. S. </t>
  </si>
  <si>
    <t xml:space="preserve">DROP INLET GDOT STD 9031- S </t>
  </si>
  <si>
    <t>JUNCTION BOX GDOT STD 1011- A 6'X'6 INLET TOP</t>
  </si>
  <si>
    <t xml:space="preserve">JUNCTION BOX GDOT STD 1011- A 6'X'6 COVER </t>
  </si>
  <si>
    <t>JUNCTION BOX SPECIAL</t>
  </si>
  <si>
    <t>CUT &amp; PATCH ASPHALT GDOT STD 1401</t>
  </si>
  <si>
    <t xml:space="preserve">RIP RAP </t>
  </si>
  <si>
    <t xml:space="preserve">FILL DIRT </t>
  </si>
  <si>
    <t>SANDY TOPSOIL</t>
  </si>
  <si>
    <t xml:space="preserve">SD2 SEDIMENT TRAPS </t>
  </si>
  <si>
    <t xml:space="preserve">DS1 MULCHING </t>
  </si>
  <si>
    <t xml:space="preserve">DS2 TEMPORARY GRASS </t>
  </si>
  <si>
    <t xml:space="preserve">DS4 CENTIPEDE SOD </t>
  </si>
  <si>
    <t>TRAFFIC CONTROL</t>
  </si>
  <si>
    <t>CONTINGENCY</t>
  </si>
  <si>
    <t>Local</t>
  </si>
  <si>
    <t>City of ABC</t>
  </si>
  <si>
    <t>Engineer's Opinion of Probable Construction Cost</t>
  </si>
  <si>
    <t>Drainage Improvements</t>
  </si>
  <si>
    <t>TBD</t>
  </si>
  <si>
    <t>Construction - Drainage Improvements</t>
  </si>
  <si>
    <t>Water/Wastewater</t>
  </si>
  <si>
    <t>Wastewater</t>
  </si>
  <si>
    <t>FY2022</t>
  </si>
  <si>
    <t>John Doe</t>
  </si>
  <si>
    <t xml:space="preserve">The construction costs (construction and contingencies) for the OPB ARPA project total $495,462, with $463,754 coming from the SFRF grant funds and the remaining $31,709 coming from local funds. The construction process is anticipated to begin in 2023 and conclude in 2025. Contingencies are anticipated to account for material price increase since the initial budget was submitted for the application. Professional fees (engineering and administration) will be paid from local funds, no OPB ARPA funds will be used for any of the professional services contracts. The total cost for professional services is anticipated to be $31,709. See attached detailed budget for supplemental breakdown of costs. </t>
  </si>
  <si>
    <t>XXXXX</t>
  </si>
  <si>
    <t>SFRF</t>
  </si>
  <si>
    <t>GA-0000000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</si>
</sst>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quot;$&quot;#,##0.000"/>
    <numFmt numFmtId="168" formatCode="_(* #,##0_);_(* \(#,##0\);_(* &quot;-&quot;??_);_(@_)"/>
    <numFmt numFmtId="169" formatCode="_(&quot;$&quot;* #,##0_);_(&quot;$&quot;* \(#,##0\);_(&quot;$&quot;* &quot;-&quot;??_);_(@_)"/>
  </numFmts>
  <fonts count="19" x14ac:knownFonts="1">
    <font>
      <sz val="10"/>
      <name val="Arial"/>
    </font>
    <font>
      <sz val="11"/>
      <color theme="1"/>
      <name val="Calibri"/>
      <family val="2"/>
      <scheme val="minor"/>
    </font>
    <font>
      <sz val="10"/>
      <name val="Arial"/>
      <family val="2"/>
    </font>
    <font>
      <b/>
      <sz val="10"/>
      <name val="Arial"/>
      <family val="2"/>
    </font>
    <font>
      <i/>
      <sz val="10"/>
      <name val="Arial"/>
      <family val="2"/>
    </font>
    <font>
      <sz val="10"/>
      <name val="Arial"/>
      <family val="2"/>
    </font>
    <font>
      <sz val="10"/>
      <name val="Arial"/>
      <family val="2"/>
    </font>
    <font>
      <sz val="8"/>
      <name val="Arial"/>
      <family val="2"/>
    </font>
    <font>
      <b/>
      <sz val="28"/>
      <name val="Arial"/>
      <family val="2"/>
    </font>
    <font>
      <b/>
      <sz val="14"/>
      <name val="Arial"/>
      <family val="2"/>
    </font>
    <font>
      <b/>
      <sz val="10"/>
      <color theme="0"/>
      <name val="Arial"/>
      <family val="2"/>
    </font>
    <font>
      <sz val="10"/>
      <color theme="0"/>
      <name val="Arial"/>
      <family val="2"/>
    </font>
    <font>
      <b/>
      <u/>
      <sz val="10"/>
      <color theme="0"/>
      <name val="Arial"/>
      <family val="2"/>
    </font>
    <font>
      <sz val="18"/>
      <name val="Arial"/>
      <family val="2"/>
    </font>
    <font>
      <i/>
      <sz val="10"/>
      <color rgb="FF000000"/>
      <name val="Times New Roman"/>
      <family val="1"/>
    </font>
    <font>
      <sz val="10"/>
      <name val="Arial"/>
    </font>
    <font>
      <sz val="10"/>
      <color rgb="FFFFFFFF"/>
      <name val="Arial"/>
      <family val="2"/>
    </font>
    <font>
      <u/>
      <sz val="10"/>
      <color theme="10"/>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4472C4"/>
        <bgColor indexed="64"/>
      </patternFill>
    </fill>
    <fill>
      <patternFill patternType="solid">
        <fgColor rgb="FFE7D6E7"/>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rgb="FFFFFFFF"/>
      </left>
      <right style="thin">
        <color rgb="FFFFFFFF"/>
      </right>
      <top style="thin">
        <color rgb="FFFFFFFF"/>
      </top>
      <bottom style="thin">
        <color rgb="FFFFFFFF"/>
      </bottom>
      <diagonal/>
    </border>
    <border>
      <left style="thin">
        <color indexed="22"/>
      </left>
      <right style="thin">
        <color indexed="22"/>
      </right>
      <top/>
      <bottom style="thin">
        <color indexed="22"/>
      </bottom>
      <diagonal/>
    </border>
  </borders>
  <cellStyleXfs count="7">
    <xf numFmtId="0" fontId="0" fillId="0" borderId="0"/>
    <xf numFmtId="9" fontId="5"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43" fontId="15" fillId="0" borderId="0" applyFont="0" applyFill="0" applyBorder="0" applyAlignment="0" applyProtection="0"/>
    <xf numFmtId="0" fontId="17" fillId="0" borderId="0" applyNumberFormat="0" applyFill="0" applyBorder="0" applyAlignment="0" applyProtection="0"/>
  </cellStyleXfs>
  <cellXfs count="330">
    <xf numFmtId="0" fontId="0" fillId="0" borderId="0" xfId="0"/>
    <xf numFmtId="0" fontId="3" fillId="2" borderId="0" xfId="0" applyFont="1" applyFill="1"/>
    <xf numFmtId="0" fontId="2"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xf>
    <xf numFmtId="0" fontId="3" fillId="2" borderId="34" xfId="0" applyFont="1" applyFill="1" applyBorder="1" applyAlignment="1">
      <alignment horizontal="center" vertical="center" wrapText="1"/>
    </xf>
    <xf numFmtId="166" fontId="3" fillId="2" borderId="0" xfId="0" applyNumberFormat="1" applyFont="1" applyFill="1" applyAlignment="1"/>
    <xf numFmtId="0" fontId="3" fillId="2" borderId="28" xfId="0" applyFont="1" applyFill="1" applyBorder="1" applyAlignment="1">
      <alignment horizontal="left"/>
    </xf>
    <xf numFmtId="0" fontId="2" fillId="2" borderId="0" xfId="0" applyFont="1" applyFill="1" applyBorder="1"/>
    <xf numFmtId="165" fontId="3" fillId="2" borderId="0" xfId="0" applyNumberFormat="1" applyFont="1" applyFill="1" applyBorder="1"/>
    <xf numFmtId="165" fontId="3" fillId="2" borderId="0" xfId="0" applyNumberFormat="1" applyFont="1" applyFill="1" applyBorder="1" applyAlignment="1">
      <alignment horizontal="right"/>
    </xf>
    <xf numFmtId="0" fontId="3" fillId="2" borderId="0" xfId="0" applyFont="1" applyFill="1" applyBorder="1" applyAlignment="1">
      <alignment wrapText="1"/>
    </xf>
    <xf numFmtId="8" fontId="3" fillId="2" borderId="0" xfId="0" applyNumberFormat="1" applyFont="1" applyFill="1" applyAlignment="1">
      <alignment horizontal="left"/>
    </xf>
    <xf numFmtId="6" fontId="3" fillId="2" borderId="0" xfId="0" applyNumberFormat="1" applyFont="1" applyFill="1" applyAlignment="1">
      <alignment horizontal="left"/>
    </xf>
    <xf numFmtId="0" fontId="7" fillId="2" borderId="0" xfId="0" applyFont="1" applyFill="1"/>
    <xf numFmtId="0" fontId="3" fillId="2" borderId="0" xfId="0" applyFont="1" applyFill="1" applyBorder="1" applyAlignment="1"/>
    <xf numFmtId="0" fontId="3" fillId="2" borderId="35" xfId="0" applyFont="1" applyFill="1" applyBorder="1" applyAlignment="1">
      <alignment horizontal="center"/>
    </xf>
    <xf numFmtId="0" fontId="3" fillId="2" borderId="0" xfId="0" applyFont="1" applyFill="1" applyBorder="1" applyAlignment="1">
      <alignment vertical="top" wrapText="1"/>
    </xf>
    <xf numFmtId="0" fontId="3" fillId="2" borderId="9" xfId="0" applyFont="1" applyFill="1" applyBorder="1" applyAlignment="1">
      <alignment horizontal="left"/>
    </xf>
    <xf numFmtId="0" fontId="3" fillId="2" borderId="10" xfId="0" applyFont="1" applyFill="1" applyBorder="1" applyAlignment="1">
      <alignment horizontal="left"/>
    </xf>
    <xf numFmtId="0" fontId="2" fillId="2" borderId="0" xfId="0" applyNumberFormat="1" applyFont="1" applyFill="1" applyBorder="1" applyAlignment="1">
      <alignment vertical="center" wrapText="1"/>
    </xf>
    <xf numFmtId="17" fontId="2" fillId="2" borderId="0" xfId="0" applyNumberFormat="1" applyFont="1" applyFill="1"/>
    <xf numFmtId="16" fontId="2" fillId="2" borderId="0" xfId="0" applyNumberFormat="1" applyFont="1" applyFill="1"/>
    <xf numFmtId="0" fontId="2" fillId="2" borderId="0" xfId="0" applyFont="1" applyFill="1" applyBorder="1" applyAlignment="1">
      <alignment horizontal="left" vertical="center" wrapText="1"/>
    </xf>
    <xf numFmtId="0" fontId="2" fillId="2" borderId="0" xfId="0" applyFont="1" applyFill="1" applyBorder="1" applyAlignment="1"/>
    <xf numFmtId="1" fontId="2" fillId="2" borderId="0" xfId="0" applyNumberFormat="1" applyFont="1" applyFill="1" applyBorder="1"/>
    <xf numFmtId="0" fontId="2" fillId="2" borderId="0" xfId="0" applyFont="1" applyFill="1" applyAlignment="1"/>
    <xf numFmtId="0" fontId="2" fillId="2" borderId="0" xfId="0" applyFont="1" applyFill="1" applyAlignment="1">
      <alignment horizontal="left"/>
    </xf>
    <xf numFmtId="0" fontId="2" fillId="2" borderId="0" xfId="0" applyFont="1" applyFill="1" applyAlignment="1">
      <alignment horizontal="left" wrapText="1"/>
    </xf>
    <xf numFmtId="0" fontId="2" fillId="2" borderId="0" xfId="0" applyFont="1" applyFill="1" applyBorder="1" applyAlignment="1">
      <alignment horizontal="justify" vertical="top" wrapText="1"/>
    </xf>
    <xf numFmtId="0" fontId="2" fillId="2" borderId="0" xfId="0" applyFont="1" applyFill="1" applyBorder="1" applyAlignment="1">
      <alignment vertical="top" wrapText="1"/>
    </xf>
    <xf numFmtId="165" fontId="2" fillId="2" borderId="0" xfId="0" applyNumberFormat="1" applyFont="1" applyFill="1" applyAlignment="1">
      <alignment horizontal="right"/>
    </xf>
    <xf numFmtId="6" fontId="2" fillId="2" borderId="0" xfId="0" applyNumberFormat="1" applyFont="1" applyFill="1" applyAlignment="1">
      <alignment horizontal="left"/>
    </xf>
    <xf numFmtId="164" fontId="2" fillId="2" borderId="0" xfId="0" applyNumberFormat="1" applyFont="1" applyFill="1"/>
    <xf numFmtId="0" fontId="4" fillId="2" borderId="0" xfId="0" applyFont="1" applyFill="1"/>
    <xf numFmtId="165" fontId="2" fillId="2" borderId="1" xfId="0" applyNumberFormat="1" applyFont="1" applyFill="1" applyBorder="1" applyAlignment="1" applyProtection="1">
      <alignment horizontal="right"/>
      <protection locked="0"/>
    </xf>
    <xf numFmtId="9" fontId="2" fillId="2" borderId="1" xfId="1" applyFont="1" applyFill="1" applyBorder="1" applyAlignment="1" applyProtection="1">
      <alignment horizontal="center"/>
      <protection locked="0"/>
    </xf>
    <xf numFmtId="165" fontId="2" fillId="2" borderId="25" xfId="0" applyNumberFormat="1" applyFont="1" applyFill="1" applyBorder="1" applyAlignment="1" applyProtection="1">
      <alignment horizontal="right"/>
      <protection locked="0"/>
    </xf>
    <xf numFmtId="9" fontId="2" fillId="2" borderId="25" xfId="1" applyFont="1" applyFill="1" applyBorder="1" applyAlignment="1" applyProtection="1">
      <alignment horizontal="center"/>
      <protection locked="0"/>
    </xf>
    <xf numFmtId="0" fontId="2" fillId="2" borderId="1" xfId="1" applyNumberFormat="1" applyFont="1" applyFill="1" applyBorder="1" applyAlignment="1" applyProtection="1">
      <alignment horizontal="center"/>
      <protection locked="0"/>
    </xf>
    <xf numFmtId="0" fontId="2" fillId="2" borderId="25" xfId="1" applyNumberFormat="1" applyFont="1" applyFill="1" applyBorder="1" applyAlignment="1" applyProtection="1">
      <alignment horizontal="center"/>
      <protection locked="0"/>
    </xf>
    <xf numFmtId="0" fontId="2" fillId="2" borderId="1" xfId="0" applyNumberFormat="1" applyFont="1" applyFill="1" applyBorder="1" applyAlignment="1" applyProtection="1">
      <alignment horizontal="center"/>
      <protection locked="0"/>
    </xf>
    <xf numFmtId="0" fontId="2" fillId="2" borderId="25" xfId="0" applyNumberFormat="1" applyFont="1" applyFill="1" applyBorder="1" applyAlignment="1" applyProtection="1">
      <alignment horizontal="center"/>
      <protection locked="0"/>
    </xf>
    <xf numFmtId="0" fontId="2" fillId="0" borderId="1" xfId="0" applyFont="1" applyFill="1" applyBorder="1" applyProtection="1">
      <protection locked="0"/>
    </xf>
    <xf numFmtId="165" fontId="2" fillId="2" borderId="1" xfId="0" applyNumberFormat="1" applyFont="1" applyFill="1" applyBorder="1" applyAlignment="1" applyProtection="1">
      <alignment horizontal="center"/>
      <protection locked="0"/>
    </xf>
    <xf numFmtId="0" fontId="2" fillId="2" borderId="1" xfId="0" applyFont="1" applyFill="1" applyBorder="1" applyProtection="1">
      <protection locked="0"/>
    </xf>
    <xf numFmtId="165" fontId="2" fillId="2" borderId="25" xfId="0" applyNumberFormat="1" applyFont="1" applyFill="1" applyBorder="1" applyAlignment="1" applyProtection="1">
      <alignment horizontal="center"/>
      <protection locked="0"/>
    </xf>
    <xf numFmtId="0" fontId="2" fillId="2" borderId="49" xfId="1" applyNumberFormat="1" applyFont="1" applyFill="1" applyBorder="1" applyAlignment="1" applyProtection="1">
      <alignment horizontal="center"/>
      <protection locked="0"/>
    </xf>
    <xf numFmtId="0" fontId="2" fillId="2" borderId="0" xfId="0" applyFont="1" applyFill="1" applyProtection="1">
      <protection locked="0"/>
    </xf>
    <xf numFmtId="0" fontId="3" fillId="2" borderId="0" xfId="0" applyFont="1" applyFill="1" applyBorder="1" applyAlignment="1" applyProtection="1">
      <alignment wrapText="1"/>
      <protection locked="0"/>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wrapText="1"/>
      <protection locked="0"/>
    </xf>
    <xf numFmtId="0" fontId="2" fillId="2" borderId="0" xfId="0" applyFont="1" applyFill="1" applyBorder="1" applyProtection="1">
      <protection locked="0"/>
    </xf>
    <xf numFmtId="0" fontId="3" fillId="2" borderId="0" xfId="0" applyFont="1" applyFill="1" applyBorder="1" applyAlignment="1" applyProtection="1">
      <alignment horizontal="center"/>
      <protection locked="0"/>
    </xf>
    <xf numFmtId="0" fontId="3"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protection locked="0"/>
    </xf>
    <xf numFmtId="0" fontId="3" fillId="2" borderId="0" xfId="0" applyFont="1" applyFill="1" applyBorder="1" applyAlignment="1" applyProtection="1">
      <alignment horizontal="left" wrapText="1"/>
      <protection locked="0"/>
    </xf>
    <xf numFmtId="165" fontId="2" fillId="2" borderId="0" xfId="0" applyNumberFormat="1" applyFont="1" applyFill="1" applyBorder="1" applyProtection="1">
      <protection locked="0"/>
    </xf>
    <xf numFmtId="165" fontId="3" fillId="2" borderId="0" xfId="0" applyNumberFormat="1" applyFont="1" applyFill="1" applyBorder="1" applyProtection="1">
      <protection locked="0"/>
    </xf>
    <xf numFmtId="0" fontId="2" fillId="2" borderId="0" xfId="0" applyFont="1" applyFill="1" applyBorder="1" applyAlignment="1" applyProtection="1">
      <alignment horizontal="left" vertical="center" wrapText="1"/>
      <protection locked="0"/>
    </xf>
    <xf numFmtId="8" fontId="3" fillId="0" borderId="35" xfId="0" applyNumberFormat="1" applyFont="1" applyFill="1" applyBorder="1" applyAlignment="1">
      <alignment horizontal="center" wrapText="1"/>
    </xf>
    <xf numFmtId="10" fontId="2" fillId="2" borderId="1" xfId="0" applyNumberFormat="1" applyFont="1" applyFill="1" applyBorder="1" applyAlignment="1" applyProtection="1">
      <alignment horizontal="center"/>
      <protection locked="0"/>
    </xf>
    <xf numFmtId="10" fontId="2" fillId="2" borderId="25"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wrapText="1"/>
      <protection locked="0"/>
    </xf>
    <xf numFmtId="2" fontId="2" fillId="2" borderId="25" xfId="0" applyNumberFormat="1" applyFont="1" applyFill="1" applyBorder="1" applyAlignment="1" applyProtection="1">
      <alignment horizontal="center"/>
      <protection locked="0"/>
    </xf>
    <xf numFmtId="8" fontId="3" fillId="0" borderId="35" xfId="0" applyNumberFormat="1" applyFont="1" applyFill="1" applyBorder="1" applyAlignment="1">
      <alignment horizontal="center" vertical="center" wrapText="1"/>
    </xf>
    <xf numFmtId="9" fontId="2" fillId="2" borderId="0" xfId="1" applyFont="1" applyFill="1" applyBorder="1" applyAlignment="1">
      <alignment horizontal="center" vertical="center" wrapText="1"/>
    </xf>
    <xf numFmtId="0" fontId="2" fillId="2" borderId="34" xfId="0" applyFont="1" applyFill="1" applyBorder="1" applyAlignment="1" applyProtection="1">
      <alignment horizontal="center"/>
      <protection locked="0"/>
    </xf>
    <xf numFmtId="0" fontId="2" fillId="0" borderId="34" xfId="0" applyFont="1" applyFill="1" applyBorder="1" applyProtection="1">
      <protection locked="0"/>
    </xf>
    <xf numFmtId="165" fontId="2" fillId="2" borderId="34" xfId="0" applyNumberFormat="1" applyFont="1" applyFill="1" applyBorder="1" applyAlignment="1" applyProtection="1">
      <alignment horizontal="center"/>
      <protection locked="0"/>
    </xf>
    <xf numFmtId="167" fontId="2" fillId="2" borderId="1" xfId="2" applyNumberFormat="1" applyFont="1" applyFill="1" applyBorder="1" applyAlignment="1" applyProtection="1">
      <alignment horizontal="center"/>
      <protection locked="0"/>
    </xf>
    <xf numFmtId="167" fontId="2" fillId="2" borderId="49" xfId="2" applyNumberFormat="1" applyFont="1" applyFill="1" applyBorder="1" applyAlignment="1" applyProtection="1">
      <alignment horizontal="center"/>
      <protection locked="0"/>
    </xf>
    <xf numFmtId="164" fontId="2" fillId="2" borderId="1" xfId="0" applyNumberFormat="1" applyFont="1" applyFill="1" applyBorder="1" applyAlignment="1" applyProtection="1">
      <alignment horizontal="right"/>
      <protection locked="0"/>
    </xf>
    <xf numFmtId="0" fontId="3" fillId="2" borderId="34" xfId="0" applyNumberFormat="1" applyFont="1" applyFill="1" applyBorder="1" applyAlignment="1">
      <alignment horizontal="center" wrapText="1"/>
    </xf>
    <xf numFmtId="2" fontId="2" fillId="2" borderId="1" xfId="0" applyNumberFormat="1" applyFont="1" applyFill="1" applyBorder="1" applyAlignment="1" applyProtection="1">
      <alignment horizontal="center"/>
      <protection locked="0"/>
    </xf>
    <xf numFmtId="2" fontId="2" fillId="2" borderId="49" xfId="0" applyNumberFormat="1" applyFont="1" applyFill="1" applyBorder="1" applyAlignment="1" applyProtection="1">
      <alignment horizontal="center"/>
      <protection locked="0"/>
    </xf>
    <xf numFmtId="2" fontId="2" fillId="2" borderId="34" xfId="0" applyNumberFormat="1" applyFont="1" applyFill="1" applyBorder="1" applyAlignment="1" applyProtection="1">
      <alignment horizontal="center"/>
      <protection locked="0"/>
    </xf>
    <xf numFmtId="0" fontId="3" fillId="2" borderId="51" xfId="0" applyFont="1" applyFill="1" applyBorder="1" applyAlignment="1">
      <alignment horizontal="left" indent="2"/>
    </xf>
    <xf numFmtId="0" fontId="3" fillId="2" borderId="5" xfId="0" applyFont="1" applyFill="1" applyBorder="1" applyAlignment="1">
      <alignment horizontal="left" indent="2"/>
    </xf>
    <xf numFmtId="0" fontId="3" fillId="2" borderId="8" xfId="0" applyFont="1" applyFill="1" applyBorder="1" applyAlignment="1">
      <alignment horizontal="center"/>
    </xf>
    <xf numFmtId="0" fontId="3" fillId="2" borderId="38" xfId="0" applyFont="1" applyFill="1" applyBorder="1" applyAlignment="1">
      <alignment horizontal="center"/>
    </xf>
    <xf numFmtId="0" fontId="11" fillId="3" borderId="1" xfId="0" applyFont="1" applyFill="1" applyBorder="1" applyAlignment="1">
      <alignment vertical="center"/>
    </xf>
    <xf numFmtId="0" fontId="11" fillId="3" borderId="1" xfId="0" applyFont="1" applyFill="1" applyBorder="1" applyAlignment="1">
      <alignment horizontal="center" vertical="center" textRotation="90"/>
    </xf>
    <xf numFmtId="0" fontId="2" fillId="0" borderId="1" xfId="0" applyFont="1" applyBorder="1" applyAlignment="1">
      <alignment vertical="top"/>
    </xf>
    <xf numFmtId="0" fontId="2" fillId="0" borderId="1" xfId="0" applyFont="1" applyBorder="1" applyAlignment="1">
      <alignment vertical="top" wrapText="1"/>
    </xf>
    <xf numFmtId="0" fontId="2" fillId="2" borderId="1"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3" fillId="2" borderId="34" xfId="0" applyFont="1" applyFill="1" applyBorder="1" applyAlignment="1">
      <alignment horizontal="center" vertical="center"/>
    </xf>
    <xf numFmtId="0" fontId="3" fillId="2" borderId="0" xfId="0" applyFont="1" applyFill="1" applyAlignment="1"/>
    <xf numFmtId="0" fontId="2" fillId="2" borderId="25" xfId="0" applyFont="1" applyFill="1" applyBorder="1" applyAlignment="1" applyProtection="1">
      <alignment horizontal="left"/>
      <protection locked="0"/>
    </xf>
    <xf numFmtId="0" fontId="2" fillId="2" borderId="25" xfId="0" applyFont="1" applyFill="1" applyBorder="1" applyAlignment="1" applyProtection="1">
      <alignment horizontal="center"/>
      <protection locked="0"/>
    </xf>
    <xf numFmtId="0" fontId="3" fillId="2" borderId="36" xfId="0" applyFont="1" applyFill="1" applyBorder="1" applyAlignment="1">
      <alignment horizontal="center"/>
    </xf>
    <xf numFmtId="0" fontId="2" fillId="2" borderId="1" xfId="0" applyFont="1" applyFill="1" applyBorder="1" applyAlignment="1" applyProtection="1">
      <alignment horizontal="left"/>
      <protection locked="0"/>
    </xf>
    <xf numFmtId="0" fontId="3" fillId="2" borderId="34" xfId="0" applyFont="1" applyFill="1" applyBorder="1" applyAlignment="1">
      <alignment horizontal="center"/>
    </xf>
    <xf numFmtId="0" fontId="11" fillId="3" borderId="1" xfId="0" applyFont="1" applyFill="1" applyBorder="1" applyAlignment="1">
      <alignment horizontal="center" vertical="center"/>
    </xf>
    <xf numFmtId="0" fontId="13" fillId="4" borderId="5" xfId="0" applyFont="1" applyFill="1" applyBorder="1" applyAlignment="1">
      <alignment horizontal="left" vertical="top"/>
    </xf>
    <xf numFmtId="0" fontId="2" fillId="0" borderId="0" xfId="0" applyFont="1"/>
    <xf numFmtId="165" fontId="2" fillId="2" borderId="1" xfId="0" applyNumberFormat="1" applyFont="1" applyFill="1" applyBorder="1" applyAlignment="1" applyProtection="1">
      <alignment horizontal="right"/>
    </xf>
    <xf numFmtId="165" fontId="3" fillId="2" borderId="37" xfId="0" applyNumberFormat="1" applyFont="1" applyFill="1" applyBorder="1" applyAlignment="1" applyProtection="1">
      <alignment horizontal="right"/>
    </xf>
    <xf numFmtId="0" fontId="11" fillId="2" borderId="0" xfId="0" applyFont="1" applyFill="1"/>
    <xf numFmtId="0" fontId="3" fillId="5" borderId="1" xfId="0" applyFont="1" applyFill="1" applyBorder="1"/>
    <xf numFmtId="44" fontId="0" fillId="0" borderId="1" xfId="2" applyFont="1" applyBorder="1" applyAlignment="1">
      <alignment vertical="top"/>
    </xf>
    <xf numFmtId="49" fontId="0" fillId="0" borderId="12" xfId="0" applyNumberFormat="1" applyBorder="1" applyAlignment="1">
      <alignment horizontal="center"/>
    </xf>
    <xf numFmtId="0" fontId="0" fillId="0" borderId="12" xfId="0" applyBorder="1" applyAlignment="1">
      <alignment horizontal="center"/>
    </xf>
    <xf numFmtId="6" fontId="3" fillId="2" borderId="34" xfId="0" applyNumberFormat="1" applyFont="1" applyFill="1" applyBorder="1" applyAlignment="1" applyProtection="1">
      <alignment horizontal="center" vertical="center"/>
    </xf>
    <xf numFmtId="165" fontId="2" fillId="2" borderId="49" xfId="0" applyNumberFormat="1" applyFont="1" applyFill="1" applyBorder="1" applyAlignment="1" applyProtection="1">
      <alignment horizontal="right"/>
    </xf>
    <xf numFmtId="165" fontId="2" fillId="2" borderId="25" xfId="0" applyNumberFormat="1" applyFont="1" applyFill="1" applyBorder="1" applyAlignment="1" applyProtection="1">
      <alignment horizontal="right"/>
    </xf>
    <xf numFmtId="0" fontId="3" fillId="2" borderId="30" xfId="0" applyFont="1" applyFill="1" applyBorder="1" applyAlignment="1" applyProtection="1">
      <alignment horizontal="center"/>
    </xf>
    <xf numFmtId="164" fontId="3" fillId="2" borderId="29" xfId="0" applyNumberFormat="1" applyFont="1" applyFill="1" applyBorder="1" applyAlignment="1" applyProtection="1">
      <alignment horizontal="right"/>
    </xf>
    <xf numFmtId="0" fontId="3" fillId="2" borderId="34" xfId="0" applyFont="1" applyFill="1" applyBorder="1" applyAlignment="1" applyProtection="1">
      <alignment horizontal="center" vertical="center"/>
    </xf>
    <xf numFmtId="165" fontId="3" fillId="2" borderId="29" xfId="0" applyNumberFormat="1" applyFont="1" applyFill="1" applyBorder="1" applyAlignment="1" applyProtection="1">
      <alignment horizontal="right"/>
    </xf>
    <xf numFmtId="0" fontId="3" fillId="2" borderId="35" xfId="0" applyFont="1" applyFill="1" applyBorder="1" applyAlignment="1" applyProtection="1">
      <alignment horizontal="center"/>
    </xf>
    <xf numFmtId="165" fontId="2" fillId="0" borderId="1" xfId="0" applyNumberFormat="1" applyFont="1" applyFill="1" applyBorder="1" applyAlignment="1" applyProtection="1">
      <alignment horizontal="right"/>
    </xf>
    <xf numFmtId="0" fontId="3" fillId="2" borderId="34" xfId="0" applyFont="1" applyFill="1" applyBorder="1" applyAlignment="1" applyProtection="1">
      <alignment horizontal="center"/>
    </xf>
    <xf numFmtId="0" fontId="3" fillId="2" borderId="12" xfId="0" applyFont="1" applyFill="1" applyBorder="1" applyAlignment="1" applyProtection="1">
      <alignment horizontal="center"/>
    </xf>
    <xf numFmtId="164" fontId="2" fillId="2" borderId="41" xfId="0" applyNumberFormat="1" applyFont="1" applyFill="1" applyBorder="1" applyAlignment="1" applyProtection="1">
      <alignment horizontal="right"/>
    </xf>
    <xf numFmtId="164" fontId="2" fillId="2" borderId="42" xfId="0" applyNumberFormat="1" applyFont="1" applyFill="1" applyBorder="1" applyAlignment="1" applyProtection="1">
      <alignment horizontal="right"/>
    </xf>
    <xf numFmtId="164" fontId="2" fillId="2" borderId="53" xfId="0" applyNumberFormat="1" applyFont="1" applyFill="1" applyBorder="1" applyAlignment="1" applyProtection="1">
      <alignment horizontal="right"/>
    </xf>
    <xf numFmtId="164" fontId="2" fillId="2" borderId="1" xfId="0" applyNumberFormat="1" applyFont="1" applyFill="1" applyBorder="1" applyAlignment="1" applyProtection="1">
      <alignment horizontal="right"/>
    </xf>
    <xf numFmtId="0" fontId="0" fillId="0" borderId="54" xfId="0" applyFill="1" applyBorder="1"/>
    <xf numFmtId="0" fontId="3" fillId="0" borderId="54" xfId="0" applyFont="1" applyFill="1" applyBorder="1"/>
    <xf numFmtId="0" fontId="16" fillId="6" borderId="54" xfId="0" applyFont="1" applyFill="1" applyBorder="1"/>
    <xf numFmtId="0" fontId="17" fillId="0" borderId="54" xfId="6" applyFill="1" applyBorder="1"/>
    <xf numFmtId="14" fontId="0" fillId="0" borderId="54" xfId="0" applyNumberFormat="1" applyFill="1" applyBorder="1"/>
    <xf numFmtId="44" fontId="0" fillId="0" borderId="0" xfId="0" applyNumberFormat="1"/>
    <xf numFmtId="0" fontId="0" fillId="0" borderId="0" xfId="0" applyAlignment="1">
      <alignment horizontal="center"/>
    </xf>
    <xf numFmtId="0" fontId="2" fillId="0" borderId="0" xfId="0" applyFont="1" applyAlignment="1">
      <alignment horizontal="center"/>
    </xf>
    <xf numFmtId="44" fontId="0" fillId="0" borderId="0" xfId="0" applyNumberFormat="1" applyAlignment="1">
      <alignment horizontal="center"/>
    </xf>
    <xf numFmtId="168" fontId="0" fillId="0" borderId="0" xfId="5" applyNumberFormat="1" applyFont="1"/>
    <xf numFmtId="168" fontId="0" fillId="0" borderId="0" xfId="5" applyNumberFormat="1" applyFont="1" applyAlignment="1">
      <alignment horizontal="center"/>
    </xf>
    <xf numFmtId="43" fontId="0" fillId="0" borderId="0" xfId="5" applyFont="1" applyAlignment="1">
      <alignment horizontal="center"/>
    </xf>
    <xf numFmtId="43" fontId="0" fillId="0" borderId="0" xfId="5" applyFont="1" applyBorder="1" applyAlignment="1">
      <alignment horizontal="center"/>
    </xf>
    <xf numFmtId="44" fontId="0" fillId="0" borderId="0" xfId="2" applyFont="1" applyAlignment="1">
      <alignment horizontal="center"/>
    </xf>
    <xf numFmtId="169" fontId="0" fillId="0" borderId="0" xfId="2" applyNumberFormat="1" applyFont="1"/>
    <xf numFmtId="169" fontId="0" fillId="0" borderId="0" xfId="5" applyNumberFormat="1" applyFont="1"/>
    <xf numFmtId="168" fontId="2" fillId="0" borderId="0" xfId="5" applyNumberFormat="1" applyFont="1" applyAlignment="1">
      <alignment horizontal="center"/>
    </xf>
    <xf numFmtId="43" fontId="0" fillId="0" borderId="0" xfId="5" applyNumberFormat="1" applyFont="1"/>
    <xf numFmtId="43" fontId="0" fillId="0" borderId="0" xfId="0" applyNumberFormat="1"/>
    <xf numFmtId="169" fontId="0" fillId="0" borderId="0" xfId="0" applyNumberFormat="1"/>
    <xf numFmtId="168" fontId="0" fillId="0" borderId="5" xfId="5" applyNumberFormat="1" applyFont="1" applyBorder="1"/>
    <xf numFmtId="168" fontId="0" fillId="0" borderId="0" xfId="5" applyNumberFormat="1" applyFont="1" applyBorder="1"/>
    <xf numFmtId="168" fontId="18" fillId="7" borderId="55" xfId="5" applyNumberFormat="1" applyFont="1" applyFill="1" applyBorder="1" applyAlignment="1">
      <alignment horizontal="center"/>
    </xf>
    <xf numFmtId="0" fontId="18" fillId="7" borderId="55" xfId="2" applyNumberFormat="1" applyFont="1" applyFill="1" applyBorder="1" applyAlignment="1">
      <alignment horizontal="center"/>
    </xf>
    <xf numFmtId="169" fontId="18" fillId="7" borderId="55" xfId="2" applyNumberFormat="1" applyFont="1" applyFill="1" applyBorder="1" applyAlignment="1">
      <alignment horizontal="center"/>
    </xf>
    <xf numFmtId="0" fontId="2" fillId="0" borderId="5" xfId="0" applyFont="1" applyBorder="1"/>
    <xf numFmtId="0" fontId="2" fillId="0" borderId="5" xfId="0" applyFont="1" applyBorder="1" applyAlignment="1">
      <alignment horizontal="center"/>
    </xf>
    <xf numFmtId="0" fontId="0" fillId="0" borderId="0" xfId="0" applyAlignment="1">
      <alignment horizontal="right"/>
    </xf>
    <xf numFmtId="0" fontId="2" fillId="0" borderId="0" xfId="0" applyFont="1" applyAlignment="1">
      <alignment horizontal="right"/>
    </xf>
    <xf numFmtId="0" fontId="2" fillId="0" borderId="0" xfId="0" applyFont="1" applyAlignment="1">
      <alignment horizontal="center"/>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10" fillId="3" borderId="13" xfId="0" applyFont="1" applyFill="1" applyBorder="1" applyAlignment="1">
      <alignment horizontal="justify" vertical="top" wrapText="1"/>
    </xf>
    <xf numFmtId="0" fontId="10" fillId="3" borderId="14" xfId="0" applyFont="1" applyFill="1" applyBorder="1" applyAlignment="1">
      <alignment horizontal="justify" vertical="top" wrapText="1"/>
    </xf>
    <xf numFmtId="0" fontId="10" fillId="3" borderId="15" xfId="0" applyFont="1" applyFill="1" applyBorder="1" applyAlignment="1">
      <alignment horizontal="justify" vertical="top" wrapText="1"/>
    </xf>
    <xf numFmtId="0" fontId="10" fillId="3" borderId="18" xfId="0" applyFont="1" applyFill="1" applyBorder="1" applyAlignment="1">
      <alignment horizontal="justify" vertical="top" wrapText="1"/>
    </xf>
    <xf numFmtId="0" fontId="10" fillId="3" borderId="19" xfId="0" applyFont="1" applyFill="1" applyBorder="1" applyAlignment="1">
      <alignment horizontal="justify" vertical="top" wrapText="1"/>
    </xf>
    <xf numFmtId="0" fontId="10" fillId="3" borderId="20" xfId="0" applyFont="1" applyFill="1" applyBorder="1" applyAlignment="1">
      <alignment horizontal="justify" vertical="top" wrapText="1"/>
    </xf>
    <xf numFmtId="0" fontId="2" fillId="2" borderId="44"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2" fontId="2" fillId="2" borderId="3" xfId="0" applyNumberFormat="1" applyFont="1" applyFill="1" applyBorder="1" applyAlignment="1" applyProtection="1">
      <alignment horizontal="center"/>
      <protection locked="0"/>
    </xf>
    <xf numFmtId="2" fontId="2" fillId="2" borderId="2" xfId="0" applyNumberFormat="1" applyFont="1" applyFill="1" applyBorder="1" applyAlignment="1" applyProtection="1">
      <alignment horizontal="center"/>
      <protection locked="0"/>
    </xf>
    <xf numFmtId="0" fontId="3" fillId="2" borderId="1" xfId="0" applyFont="1" applyFill="1" applyBorder="1" applyAlignment="1">
      <alignment horizontal="left"/>
    </xf>
    <xf numFmtId="0" fontId="3" fillId="0" borderId="44" xfId="0" applyFont="1" applyFill="1" applyBorder="1" applyAlignment="1">
      <alignment horizontal="left" indent="2"/>
    </xf>
    <xf numFmtId="0" fontId="3" fillId="0" borderId="48" xfId="0" applyFont="1" applyFill="1" applyBorder="1" applyAlignment="1">
      <alignment horizontal="left" indent="2"/>
    </xf>
    <xf numFmtId="0" fontId="3" fillId="0" borderId="44" xfId="0" applyFont="1" applyFill="1" applyBorder="1" applyAlignment="1">
      <alignment horizontal="left"/>
    </xf>
    <xf numFmtId="0" fontId="3" fillId="0" borderId="48" xfId="0" applyFont="1" applyFill="1" applyBorder="1" applyAlignment="1">
      <alignment horizontal="left"/>
    </xf>
    <xf numFmtId="0" fontId="3" fillId="0" borderId="27" xfId="0" applyFont="1" applyFill="1" applyBorder="1" applyAlignment="1">
      <alignment horizontal="left" indent="2"/>
    </xf>
    <xf numFmtId="0" fontId="3" fillId="0" borderId="52" xfId="0" applyFont="1" applyFill="1" applyBorder="1" applyAlignment="1">
      <alignment horizontal="left" indent="2"/>
    </xf>
    <xf numFmtId="0" fontId="2" fillId="2" borderId="23"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0" fontId="2" fillId="2" borderId="49" xfId="0" applyFont="1" applyFill="1" applyBorder="1" applyAlignment="1" applyProtection="1">
      <alignment horizontal="center"/>
      <protection locked="0"/>
    </xf>
    <xf numFmtId="0" fontId="2" fillId="2" borderId="36" xfId="0" applyFont="1" applyFill="1" applyBorder="1" applyAlignment="1" applyProtection="1">
      <alignment horizontal="left" wrapText="1"/>
      <protection locked="0"/>
    </xf>
    <xf numFmtId="0" fontId="2" fillId="2" borderId="50" xfId="0" applyFont="1" applyFill="1" applyBorder="1" applyAlignment="1" applyProtection="1">
      <alignment horizontal="left" wrapText="1"/>
      <protection locked="0"/>
    </xf>
    <xf numFmtId="0" fontId="3" fillId="2" borderId="28" xfId="0" applyFont="1" applyFill="1" applyBorder="1" applyAlignment="1">
      <alignment horizontal="center"/>
    </xf>
    <xf numFmtId="0" fontId="3" fillId="2" borderId="30" xfId="0" applyFont="1" applyFill="1" applyBorder="1" applyAlignment="1">
      <alignment horizontal="center"/>
    </xf>
    <xf numFmtId="0" fontId="2" fillId="2" borderId="44" xfId="0" applyFont="1" applyFill="1" applyBorder="1" applyAlignment="1" applyProtection="1">
      <alignment horizontal="left" wrapText="1"/>
      <protection locked="0"/>
    </xf>
    <xf numFmtId="0" fontId="2" fillId="2" borderId="4" xfId="0" applyFont="1" applyFill="1" applyBorder="1" applyAlignment="1" applyProtection="1">
      <alignment horizontal="left" wrapText="1"/>
      <protection locked="0"/>
    </xf>
    <xf numFmtId="0" fontId="2" fillId="2" borderId="2" xfId="0" applyFont="1" applyFill="1" applyBorder="1" applyAlignment="1" applyProtection="1">
      <alignment horizontal="left" wrapText="1"/>
      <protection locked="0"/>
    </xf>
    <xf numFmtId="0" fontId="2" fillId="2" borderId="1" xfId="0" applyFont="1" applyFill="1" applyBorder="1" applyAlignment="1" applyProtection="1">
      <alignment horizontal="center"/>
      <protection locked="0"/>
    </xf>
    <xf numFmtId="8" fontId="2" fillId="2" borderId="44" xfId="0" applyNumberFormat="1" applyFont="1" applyFill="1" applyBorder="1" applyAlignment="1" applyProtection="1">
      <alignment horizontal="left" wrapText="1"/>
      <protection locked="0"/>
    </xf>
    <xf numFmtId="8" fontId="2" fillId="2" borderId="4" xfId="0" applyNumberFormat="1" applyFont="1" applyFill="1" applyBorder="1" applyAlignment="1" applyProtection="1">
      <alignment horizontal="left" wrapText="1"/>
      <protection locked="0"/>
    </xf>
    <xf numFmtId="8" fontId="2" fillId="2" borderId="2" xfId="0" applyNumberFormat="1" applyFont="1" applyFill="1" applyBorder="1" applyAlignment="1" applyProtection="1">
      <alignment horizontal="left" wrapText="1"/>
      <protection locked="0"/>
    </xf>
    <xf numFmtId="0" fontId="2" fillId="2" borderId="3" xfId="0" applyFont="1" applyFill="1" applyBorder="1" applyAlignment="1" applyProtection="1">
      <alignment horizontal="center" wrapText="1"/>
      <protection locked="0"/>
    </xf>
    <xf numFmtId="0" fontId="2" fillId="2" borderId="2" xfId="0" applyFont="1" applyFill="1" applyBorder="1" applyAlignment="1" applyProtection="1">
      <alignment horizontal="center" wrapText="1"/>
      <protection locked="0"/>
    </xf>
    <xf numFmtId="0" fontId="2" fillId="2" borderId="3" xfId="0" applyFont="1" applyFill="1" applyBorder="1" applyAlignment="1" applyProtection="1">
      <alignment horizontal="center"/>
      <protection locked="0"/>
    </xf>
    <xf numFmtId="0" fontId="2" fillId="2" borderId="24" xfId="0" applyFont="1" applyFill="1" applyBorder="1" applyAlignment="1" applyProtection="1">
      <alignment horizontal="left"/>
      <protection locked="0"/>
    </xf>
    <xf numFmtId="0" fontId="2" fillId="2" borderId="25" xfId="0" applyFont="1" applyFill="1" applyBorder="1" applyAlignment="1" applyProtection="1">
      <alignment horizontal="left"/>
      <protection locked="0"/>
    </xf>
    <xf numFmtId="0" fontId="3" fillId="2" borderId="9" xfId="0" applyFont="1" applyFill="1" applyBorder="1" applyAlignment="1">
      <alignment horizontal="center"/>
    </xf>
    <xf numFmtId="0" fontId="3" fillId="2" borderId="32" xfId="0" applyFont="1" applyFill="1" applyBorder="1" applyAlignment="1">
      <alignment horizontal="center"/>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6"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18"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20" xfId="0" applyFont="1" applyFill="1" applyBorder="1" applyAlignment="1">
      <alignment horizontal="left" vertical="top"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9" xfId="0" applyFont="1" applyFill="1" applyBorder="1" applyAlignment="1">
      <alignment horizontal="center"/>
    </xf>
    <xf numFmtId="0" fontId="3" fillId="2" borderId="46" xfId="0" applyFont="1" applyFill="1" applyBorder="1" applyAlignment="1">
      <alignment horizontal="center"/>
    </xf>
    <xf numFmtId="0" fontId="2" fillId="2" borderId="23" xfId="0"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0" fontId="3" fillId="2" borderId="33" xfId="0" applyFont="1" applyFill="1" applyBorder="1" applyAlignment="1">
      <alignment horizontal="center"/>
    </xf>
    <xf numFmtId="0" fontId="3" fillId="2" borderId="34" xfId="0" applyFont="1" applyFill="1" applyBorder="1" applyAlignment="1">
      <alignment horizontal="center"/>
    </xf>
    <xf numFmtId="0" fontId="2" fillId="2" borderId="34" xfId="0" applyFont="1" applyFill="1" applyBorder="1" applyAlignment="1">
      <alignment horizontal="center"/>
    </xf>
    <xf numFmtId="0" fontId="3" fillId="2" borderId="22" xfId="0" applyFont="1" applyFill="1" applyBorder="1" applyAlignment="1">
      <alignment horizontal="center"/>
    </xf>
    <xf numFmtId="0" fontId="2" fillId="2" borderId="43" xfId="0" applyFont="1" applyFill="1" applyBorder="1" applyAlignment="1" applyProtection="1">
      <alignment horizontal="center"/>
      <protection locked="0"/>
    </xf>
    <xf numFmtId="0" fontId="2" fillId="2" borderId="40" xfId="0" applyFont="1" applyFill="1" applyBorder="1" applyAlignment="1" applyProtection="1">
      <alignment horizontal="center"/>
      <protection locked="0"/>
    </xf>
    <xf numFmtId="0" fontId="2" fillId="2" borderId="31" xfId="0" applyFont="1" applyFill="1" applyBorder="1" applyAlignment="1" applyProtection="1">
      <alignment horizontal="center"/>
      <protection locked="0"/>
    </xf>
    <xf numFmtId="1" fontId="2" fillId="2" borderId="26" xfId="0" applyNumberFormat="1" applyFont="1" applyFill="1" applyBorder="1" applyAlignment="1" applyProtection="1">
      <alignment horizontal="center"/>
      <protection locked="0"/>
    </xf>
    <xf numFmtId="1" fontId="2" fillId="2" borderId="31" xfId="0" applyNumberFormat="1"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0" fontId="3" fillId="2" borderId="36" xfId="0" applyFont="1" applyFill="1" applyBorder="1" applyAlignment="1">
      <alignment horizontal="center"/>
    </xf>
    <xf numFmtId="0" fontId="3" fillId="2" borderId="50" xfId="0" applyFont="1" applyFill="1" applyBorder="1" applyAlignment="1">
      <alignment horizontal="center"/>
    </xf>
    <xf numFmtId="0" fontId="10" fillId="3" borderId="13" xfId="0" applyFont="1" applyFill="1" applyBorder="1" applyAlignment="1">
      <alignment vertical="top" wrapText="1"/>
    </xf>
    <xf numFmtId="0" fontId="10" fillId="3" borderId="14" xfId="0" applyFont="1" applyFill="1" applyBorder="1" applyAlignment="1">
      <alignment vertical="top" wrapText="1"/>
    </xf>
    <xf numFmtId="0" fontId="10" fillId="3" borderId="15" xfId="0" applyFont="1" applyFill="1" applyBorder="1" applyAlignment="1">
      <alignment vertical="top" wrapText="1"/>
    </xf>
    <xf numFmtId="0" fontId="10" fillId="3" borderId="18" xfId="0" applyFont="1" applyFill="1" applyBorder="1" applyAlignment="1">
      <alignment vertical="top" wrapText="1"/>
    </xf>
    <xf numFmtId="0" fontId="10" fillId="3" borderId="19" xfId="0" applyFont="1" applyFill="1" applyBorder="1" applyAlignment="1">
      <alignment vertical="top" wrapText="1"/>
    </xf>
    <xf numFmtId="0" fontId="10" fillId="3" borderId="20" xfId="0" applyFont="1" applyFill="1" applyBorder="1" applyAlignment="1">
      <alignment vertical="top" wrapText="1"/>
    </xf>
    <xf numFmtId="1" fontId="2" fillId="2" borderId="3" xfId="0" applyNumberFormat="1" applyFont="1" applyFill="1" applyBorder="1" applyAlignment="1" applyProtection="1">
      <alignment horizontal="center"/>
      <protection locked="0"/>
    </xf>
    <xf numFmtId="1" fontId="2" fillId="2" borderId="2" xfId="0" applyNumberFormat="1" applyFont="1" applyFill="1" applyBorder="1" applyAlignment="1" applyProtection="1">
      <alignment horizontal="center"/>
      <protection locked="0"/>
    </xf>
    <xf numFmtId="2" fontId="2" fillId="2" borderId="26" xfId="0" applyNumberFormat="1" applyFont="1" applyFill="1" applyBorder="1" applyAlignment="1" applyProtection="1">
      <alignment horizontal="center"/>
      <protection locked="0"/>
    </xf>
    <xf numFmtId="2" fontId="2" fillId="2" borderId="31" xfId="0" applyNumberFormat="1" applyFont="1" applyFill="1" applyBorder="1" applyAlignment="1" applyProtection="1">
      <alignment horizontal="center"/>
      <protection locked="0"/>
    </xf>
    <xf numFmtId="0" fontId="2" fillId="2" borderId="26" xfId="0" applyFont="1" applyFill="1" applyBorder="1" applyAlignment="1" applyProtection="1">
      <alignment horizontal="center"/>
      <protection locked="0"/>
    </xf>
    <xf numFmtId="0" fontId="3" fillId="2" borderId="18" xfId="0" applyFont="1" applyFill="1" applyBorder="1" applyAlignment="1">
      <alignment horizontal="left"/>
    </xf>
    <xf numFmtId="0" fontId="3" fillId="2" borderId="45" xfId="0" applyFont="1" applyFill="1" applyBorder="1" applyAlignment="1">
      <alignment horizontal="left"/>
    </xf>
    <xf numFmtId="0" fontId="3" fillId="2" borderId="21" xfId="0" applyFont="1" applyFill="1" applyBorder="1" applyAlignment="1">
      <alignment horizontal="center"/>
    </xf>
    <xf numFmtId="8" fontId="3" fillId="2" borderId="39" xfId="0" applyNumberFormat="1" applyFont="1" applyFill="1" applyBorder="1" applyAlignment="1">
      <alignment horizontal="center"/>
    </xf>
    <xf numFmtId="8" fontId="3" fillId="2" borderId="46" xfId="0" applyNumberFormat="1" applyFont="1" applyFill="1" applyBorder="1" applyAlignment="1">
      <alignment horizontal="center"/>
    </xf>
    <xf numFmtId="0" fontId="2" fillId="2" borderId="18"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45" xfId="0" applyFont="1" applyFill="1" applyBorder="1" applyAlignment="1" applyProtection="1">
      <alignment horizontal="center"/>
      <protection locked="0"/>
    </xf>
    <xf numFmtId="0" fontId="2" fillId="2" borderId="26" xfId="0" applyNumberFormat="1" applyFont="1" applyFill="1" applyBorder="1" applyAlignment="1" applyProtection="1">
      <alignment horizontal="center"/>
      <protection locked="0"/>
    </xf>
    <xf numFmtId="0" fontId="2" fillId="2" borderId="31" xfId="0" applyNumberFormat="1" applyFont="1" applyFill="1" applyBorder="1" applyAlignment="1" applyProtection="1">
      <alignment horizontal="center"/>
      <protection locked="0"/>
    </xf>
    <xf numFmtId="0" fontId="11" fillId="3" borderId="14" xfId="0" applyFont="1" applyFill="1" applyBorder="1" applyAlignment="1">
      <alignment horizontal="justify" vertical="top" wrapText="1"/>
    </xf>
    <xf numFmtId="0" fontId="11" fillId="3" borderId="15" xfId="0" applyFont="1" applyFill="1" applyBorder="1" applyAlignment="1">
      <alignment horizontal="justify" vertical="top" wrapText="1"/>
    </xf>
    <xf numFmtId="0" fontId="11" fillId="3" borderId="16" xfId="0" applyFont="1" applyFill="1" applyBorder="1" applyAlignment="1">
      <alignment horizontal="justify" vertical="top" wrapText="1"/>
    </xf>
    <xf numFmtId="0" fontId="11" fillId="3" borderId="0" xfId="0" applyFont="1" applyFill="1" applyBorder="1" applyAlignment="1">
      <alignment horizontal="justify" vertical="top" wrapText="1"/>
    </xf>
    <xf numFmtId="0" fontId="11" fillId="3" borderId="17" xfId="0" applyFont="1" applyFill="1" applyBorder="1" applyAlignment="1">
      <alignment horizontal="justify" vertical="top" wrapText="1"/>
    </xf>
    <xf numFmtId="0" fontId="11" fillId="3" borderId="18" xfId="0" applyFont="1" applyFill="1" applyBorder="1" applyAlignment="1">
      <alignment horizontal="justify" vertical="top" wrapText="1"/>
    </xf>
    <xf numFmtId="0" fontId="11" fillId="3" borderId="19" xfId="0" applyFont="1" applyFill="1" applyBorder="1" applyAlignment="1">
      <alignment horizontal="justify" vertical="top" wrapText="1"/>
    </xf>
    <xf numFmtId="0" fontId="11" fillId="3" borderId="20" xfId="0" applyFont="1" applyFill="1" applyBorder="1" applyAlignment="1">
      <alignment horizontal="justify" vertical="top" wrapText="1"/>
    </xf>
    <xf numFmtId="0" fontId="2" fillId="2" borderId="23" xfId="0" applyFont="1" applyFill="1" applyBorder="1" applyAlignment="1" applyProtection="1">
      <alignment horizontal="center"/>
      <protection locked="0"/>
    </xf>
    <xf numFmtId="0" fontId="2" fillId="2" borderId="3" xfId="0" applyNumberFormat="1" applyFont="1" applyFill="1" applyBorder="1" applyAlignment="1" applyProtection="1">
      <alignment horizontal="center"/>
      <protection locked="0"/>
    </xf>
    <xf numFmtId="0" fontId="2" fillId="2" borderId="2" xfId="0" applyNumberFormat="1" applyFont="1" applyFill="1" applyBorder="1" applyAlignment="1" applyProtection="1">
      <alignment horizontal="center"/>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3" borderId="13" xfId="0"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0" fontId="3" fillId="2" borderId="39" xfId="0" applyFont="1" applyFill="1" applyBorder="1" applyAlignment="1">
      <alignment horizontal="center" vertical="center"/>
    </xf>
    <xf numFmtId="0" fontId="2" fillId="2" borderId="27"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23"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34" xfId="0" applyFont="1" applyFill="1" applyBorder="1" applyAlignment="1" applyProtection="1">
      <alignment horizontal="left" vertical="top" wrapText="1"/>
      <protection locked="0"/>
    </xf>
    <xf numFmtId="0" fontId="2" fillId="2" borderId="43" xfId="0" applyFont="1" applyFill="1" applyBorder="1" applyAlignment="1" applyProtection="1">
      <alignment horizontal="center" wrapText="1"/>
      <protection locked="0"/>
    </xf>
    <xf numFmtId="0" fontId="2" fillId="2" borderId="31" xfId="0" applyFont="1" applyFill="1" applyBorder="1" applyAlignment="1" applyProtection="1">
      <alignment horizontal="center" wrapText="1"/>
      <protection locked="0"/>
    </xf>
    <xf numFmtId="0" fontId="2" fillId="2" borderId="26" xfId="0" applyFont="1" applyFill="1" applyBorder="1" applyAlignment="1" applyProtection="1">
      <alignment horizontal="left" wrapText="1"/>
      <protection locked="0"/>
    </xf>
    <xf numFmtId="0" fontId="2" fillId="2" borderId="40" xfId="0" applyFont="1" applyFill="1" applyBorder="1" applyAlignment="1" applyProtection="1">
      <alignment horizontal="left" wrapText="1"/>
      <protection locked="0"/>
    </xf>
    <xf numFmtId="10" fontId="2" fillId="2" borderId="26" xfId="1" applyNumberFormat="1" applyFont="1" applyFill="1" applyBorder="1" applyAlignment="1" applyProtection="1">
      <alignment horizontal="center" wrapText="1"/>
      <protection locked="0"/>
    </xf>
    <xf numFmtId="10" fontId="2" fillId="2" borderId="40" xfId="1" applyNumberFormat="1" applyFont="1" applyFill="1" applyBorder="1" applyAlignment="1" applyProtection="1">
      <alignment horizontal="center" wrapText="1"/>
      <protection locked="0"/>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47" xfId="0" applyFont="1" applyFill="1" applyBorder="1" applyAlignment="1">
      <alignment horizontal="center"/>
    </xf>
    <xf numFmtId="0" fontId="2" fillId="2" borderId="44" xfId="0" applyFont="1" applyFill="1" applyBorder="1" applyAlignment="1" applyProtection="1">
      <alignment horizontal="center" wrapText="1"/>
      <protection locked="0"/>
    </xf>
    <xf numFmtId="0" fontId="2" fillId="2" borderId="3" xfId="0" applyFont="1" applyFill="1" applyBorder="1" applyAlignment="1" applyProtection="1">
      <alignment horizontal="left" wrapText="1"/>
      <protection locked="0"/>
    </xf>
    <xf numFmtId="10" fontId="2" fillId="2" borderId="3" xfId="1" applyNumberFormat="1" applyFont="1" applyFill="1" applyBorder="1" applyAlignment="1" applyProtection="1">
      <alignment horizontal="center" wrapText="1"/>
      <protection locked="0"/>
    </xf>
    <xf numFmtId="10" fontId="2" fillId="2" borderId="2" xfId="1" applyNumberFormat="1" applyFont="1" applyFill="1" applyBorder="1" applyAlignment="1" applyProtection="1">
      <alignment horizontal="center" wrapText="1"/>
      <protection locked="0"/>
    </xf>
    <xf numFmtId="10" fontId="2" fillId="2" borderId="4" xfId="1" applyNumberFormat="1" applyFont="1" applyFill="1" applyBorder="1" applyAlignment="1" applyProtection="1">
      <alignment horizontal="center" wrapText="1"/>
      <protection locked="0"/>
    </xf>
    <xf numFmtId="0" fontId="2" fillId="2" borderId="43" xfId="0" applyFont="1" applyFill="1" applyBorder="1" applyAlignment="1" applyProtection="1">
      <alignment wrapText="1"/>
      <protection locked="0"/>
    </xf>
    <xf numFmtId="0" fontId="2" fillId="2" borderId="40" xfId="0" applyFont="1" applyFill="1" applyBorder="1" applyAlignment="1" applyProtection="1">
      <alignment wrapText="1"/>
      <protection locked="0"/>
    </xf>
    <xf numFmtId="0" fontId="2" fillId="2" borderId="31" xfId="0" applyFont="1" applyFill="1" applyBorder="1" applyAlignment="1" applyProtection="1">
      <alignment horizontal="left" wrapText="1"/>
      <protection locked="0"/>
    </xf>
    <xf numFmtId="0" fontId="3" fillId="2" borderId="0" xfId="0" applyFont="1" applyFill="1" applyAlignment="1"/>
    <xf numFmtId="0" fontId="3" fillId="2" borderId="3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 fillId="2" borderId="44" xfId="0" applyFont="1" applyFill="1" applyBorder="1" applyAlignment="1" applyProtection="1">
      <alignment wrapText="1"/>
      <protection locked="0"/>
    </xf>
    <xf numFmtId="0" fontId="2" fillId="2" borderId="4" xfId="0" applyFont="1" applyFill="1" applyBorder="1" applyAlignment="1" applyProtection="1">
      <alignment wrapText="1"/>
      <protection locked="0"/>
    </xf>
    <xf numFmtId="0" fontId="2" fillId="2" borderId="43" xfId="0" applyFont="1" applyFill="1" applyBorder="1" applyAlignment="1" applyProtection="1">
      <alignment horizontal="left" wrapText="1"/>
      <protection locked="0"/>
    </xf>
    <xf numFmtId="0" fontId="11" fillId="3" borderId="14" xfId="0" applyFont="1" applyFill="1" applyBorder="1" applyAlignment="1">
      <alignment vertical="top" wrapText="1"/>
    </xf>
    <xf numFmtId="0" fontId="11" fillId="3" borderId="15" xfId="0" applyFont="1" applyFill="1" applyBorder="1" applyAlignment="1">
      <alignment vertical="top" wrapText="1"/>
    </xf>
    <xf numFmtId="0" fontId="11" fillId="3" borderId="18" xfId="0" applyFont="1" applyFill="1" applyBorder="1" applyAlignment="1">
      <alignment vertical="top" wrapText="1"/>
    </xf>
    <xf numFmtId="0" fontId="11" fillId="3" borderId="19" xfId="0" applyFont="1" applyFill="1" applyBorder="1" applyAlignment="1">
      <alignment vertical="top" wrapText="1"/>
    </xf>
    <xf numFmtId="0" fontId="11" fillId="3" borderId="20" xfId="0" applyFont="1" applyFill="1" applyBorder="1" applyAlignment="1">
      <alignment vertical="top"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14" fillId="0" borderId="6" xfId="0" applyFont="1" applyBorder="1" applyAlignment="1">
      <alignment horizontal="left" vertical="center" wrapText="1"/>
    </xf>
    <xf numFmtId="0" fontId="8" fillId="2" borderId="0" xfId="0" applyFont="1" applyFill="1" applyBorder="1" applyAlignment="1">
      <alignment horizontal="center" vertical="center" wrapText="1"/>
    </xf>
    <xf numFmtId="0" fontId="9" fillId="2" borderId="0" xfId="0" applyFont="1" applyFill="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49" fontId="2" fillId="2" borderId="9" xfId="0" applyNumberFormat="1" applyFont="1" applyFill="1" applyBorder="1" applyAlignment="1" applyProtection="1">
      <alignment horizontal="center"/>
      <protection locked="0"/>
    </xf>
    <xf numFmtId="49" fontId="2" fillId="2" borderId="10" xfId="0" applyNumberFormat="1" applyFont="1" applyFill="1" applyBorder="1" applyAlignment="1" applyProtection="1">
      <alignment horizontal="center"/>
      <protection locked="0"/>
    </xf>
    <xf numFmtId="49" fontId="2" fillId="2" borderId="11" xfId="0" applyNumberFormat="1" applyFont="1" applyFill="1" applyBorder="1" applyAlignment="1" applyProtection="1">
      <alignment horizontal="center"/>
      <protection locked="0"/>
    </xf>
    <xf numFmtId="0" fontId="10" fillId="3" borderId="11" xfId="0" applyFont="1" applyFill="1" applyBorder="1" applyAlignment="1">
      <alignment horizontal="center"/>
    </xf>
    <xf numFmtId="0" fontId="11" fillId="3" borderId="13" xfId="0" applyNumberFormat="1" applyFont="1" applyFill="1" applyBorder="1" applyAlignment="1">
      <alignment horizontal="left" vertical="center" wrapText="1"/>
    </xf>
    <xf numFmtId="0" fontId="11" fillId="3" borderId="14" xfId="0" applyNumberFormat="1" applyFont="1" applyFill="1" applyBorder="1" applyAlignment="1">
      <alignment horizontal="left" vertical="center" wrapText="1"/>
    </xf>
    <xf numFmtId="0" fontId="11" fillId="3" borderId="15" xfId="0" applyNumberFormat="1" applyFont="1" applyFill="1" applyBorder="1" applyAlignment="1">
      <alignment horizontal="left" vertical="center" wrapText="1"/>
    </xf>
    <xf numFmtId="0" fontId="11" fillId="3" borderId="16" xfId="0" applyNumberFormat="1" applyFont="1" applyFill="1" applyBorder="1" applyAlignment="1">
      <alignment horizontal="left" vertical="center" wrapText="1"/>
    </xf>
    <xf numFmtId="0" fontId="11" fillId="3" borderId="0" xfId="0" applyNumberFormat="1" applyFont="1" applyFill="1" applyBorder="1" applyAlignment="1">
      <alignment horizontal="left" vertical="center" wrapText="1"/>
    </xf>
    <xf numFmtId="0" fontId="11" fillId="3" borderId="17" xfId="0" applyNumberFormat="1" applyFont="1" applyFill="1" applyBorder="1" applyAlignment="1">
      <alignment horizontal="left" vertical="center" wrapText="1"/>
    </xf>
    <xf numFmtId="0" fontId="11" fillId="3" borderId="18" xfId="0" applyNumberFormat="1" applyFont="1" applyFill="1" applyBorder="1" applyAlignment="1">
      <alignment horizontal="left" vertical="center" wrapText="1"/>
    </xf>
    <xf numFmtId="0" fontId="11" fillId="3" borderId="19" xfId="0" applyNumberFormat="1" applyFont="1" applyFill="1" applyBorder="1" applyAlignment="1">
      <alignment horizontal="left" vertical="center" wrapText="1"/>
    </xf>
    <xf numFmtId="0" fontId="11" fillId="3" borderId="20" xfId="0" applyNumberFormat="1" applyFont="1" applyFill="1" applyBorder="1" applyAlignment="1">
      <alignment horizontal="left" vertical="center" wrapText="1"/>
    </xf>
    <xf numFmtId="0" fontId="10" fillId="3" borderId="9" xfId="0" applyFont="1" applyFill="1" applyBorder="1" applyAlignment="1">
      <alignment horizontal="center" wrapText="1"/>
    </xf>
    <xf numFmtId="0" fontId="10" fillId="3" borderId="11" xfId="0" applyFont="1" applyFill="1" applyBorder="1" applyAlignment="1">
      <alignment horizontal="center" wrapText="1"/>
    </xf>
    <xf numFmtId="0" fontId="13" fillId="4" borderId="0" xfId="0" applyFont="1" applyFill="1" applyAlignment="1">
      <alignment horizontal="left" vertical="top"/>
    </xf>
    <xf numFmtId="0" fontId="13" fillId="4" borderId="0" xfId="0" applyFont="1" applyFill="1" applyBorder="1" applyAlignment="1">
      <alignment horizontal="left" vertical="top"/>
    </xf>
    <xf numFmtId="0" fontId="11" fillId="3" borderId="12" xfId="0" applyFont="1" applyFill="1" applyBorder="1" applyAlignment="1">
      <alignment horizontal="left"/>
    </xf>
    <xf numFmtId="0" fontId="11" fillId="3" borderId="1" xfId="0" applyFont="1" applyFill="1" applyBorder="1" applyAlignment="1">
      <alignment horizontal="center" vertical="center"/>
    </xf>
    <xf numFmtId="44" fontId="0" fillId="5" borderId="1" xfId="2" applyFont="1" applyFill="1" applyBorder="1" applyAlignment="1">
      <alignment horizontal="center"/>
    </xf>
    <xf numFmtId="0" fontId="2" fillId="0" borderId="0" xfId="0" applyFont="1" applyAlignment="1">
      <alignment horizontal="center"/>
    </xf>
    <xf numFmtId="0" fontId="0" fillId="0" borderId="0" xfId="0" applyAlignment="1">
      <alignment horizontal="center"/>
    </xf>
  </cellXfs>
  <cellStyles count="7">
    <cellStyle name="Comma" xfId="5" builtinId="3"/>
    <cellStyle name="Currency" xfId="2" builtinId="4"/>
    <cellStyle name="Currency 2" xfId="4" xr:uid="{00000000-0005-0000-0000-00002F000000}"/>
    <cellStyle name="Hyperlink" xfId="6" builtinId="8"/>
    <cellStyle name="Normal" xfId="0" builtinId="0"/>
    <cellStyle name="Normal 2" xfId="3" xr:uid="{00000000-0005-0000-0000-00003000000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FFFF99"/>
      <color rgb="FFEAEAEA"/>
      <color rgb="FF66FF33"/>
      <color rgb="FFFF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2B126-5845-47BA-9C8C-34F73703FFF1}">
  <sheetPr>
    <pageSetUpPr fitToPage="1"/>
  </sheetPr>
  <dimension ref="A1:Z453"/>
  <sheetViews>
    <sheetView tabSelected="1" zoomScale="78" zoomScaleNormal="78" workbookViewId="0">
      <selection activeCell="B23" sqref="B23:E23"/>
    </sheetView>
  </sheetViews>
  <sheetFormatPr defaultColWidth="0" defaultRowHeight="12.75" zeroHeight="1" x14ac:dyDescent="0.2"/>
  <cols>
    <col min="1" max="1" width="3.140625" style="2" customWidth="1"/>
    <col min="2" max="4" width="8.85546875" style="2" customWidth="1"/>
    <col min="5" max="5" width="18.140625" style="2" customWidth="1"/>
    <col min="6" max="6" width="23.28515625" style="2" customWidth="1"/>
    <col min="7" max="7" width="20.7109375" style="2" customWidth="1"/>
    <col min="8" max="8" width="12.42578125" style="2" bestFit="1" customWidth="1"/>
    <col min="9" max="9" width="14.5703125" style="2" customWidth="1"/>
    <col min="10" max="10" width="15.85546875" style="2" customWidth="1"/>
    <col min="11" max="11" width="17.140625" style="2" customWidth="1"/>
    <col min="12" max="12" width="14" style="2" bestFit="1" customWidth="1"/>
    <col min="13" max="13" width="3.28515625" style="2" customWidth="1"/>
    <col min="14" max="14" width="5" style="2" hidden="1" customWidth="1"/>
    <col min="15" max="15" width="3.5703125" style="2" hidden="1" customWidth="1"/>
    <col min="16" max="16" width="2.85546875" style="2" hidden="1" customWidth="1"/>
    <col min="17" max="17" width="4.7109375" style="2" hidden="1" customWidth="1"/>
    <col min="18" max="20" width="8.85546875" style="2" hidden="1" customWidth="1"/>
    <col min="21" max="21" width="15" style="2" hidden="1" customWidth="1"/>
    <col min="22" max="16384" width="8.85546875" style="2" hidden="1"/>
  </cols>
  <sheetData>
    <row r="1" spans="1:26" ht="50.25" customHeight="1" x14ac:dyDescent="0.2">
      <c r="B1" s="304" t="s">
        <v>83</v>
      </c>
      <c r="C1" s="304"/>
      <c r="D1" s="304"/>
      <c r="E1" s="304"/>
      <c r="F1" s="304"/>
      <c r="G1" s="304"/>
      <c r="H1" s="304"/>
      <c r="I1" s="304"/>
      <c r="J1" s="304"/>
      <c r="K1" s="304"/>
      <c r="L1" s="304"/>
    </row>
    <row r="2" spans="1:26" s="305" customFormat="1" ht="17.45" customHeight="1" thickBot="1" x14ac:dyDescent="0.3">
      <c r="A2" s="305" t="s">
        <v>124</v>
      </c>
    </row>
    <row r="3" spans="1:26" ht="13.5" customHeight="1" thickBot="1" x14ac:dyDescent="0.25">
      <c r="B3" s="306" t="s">
        <v>79</v>
      </c>
      <c r="C3" s="307"/>
      <c r="D3" s="308" t="s">
        <v>176</v>
      </c>
      <c r="E3" s="309"/>
      <c r="F3" s="309"/>
      <c r="G3" s="309"/>
      <c r="H3" s="309"/>
      <c r="I3" s="309"/>
      <c r="J3" s="309"/>
      <c r="K3" s="310"/>
      <c r="R3" s="2" t="s">
        <v>39</v>
      </c>
      <c r="T3" s="9" t="s">
        <v>62</v>
      </c>
      <c r="W3" s="49" t="s">
        <v>50</v>
      </c>
      <c r="Y3" s="54" t="s">
        <v>5</v>
      </c>
    </row>
    <row r="4" spans="1:26" ht="13.5" customHeight="1" thickBot="1" x14ac:dyDescent="0.25">
      <c r="B4" s="306" t="s">
        <v>82</v>
      </c>
      <c r="C4" s="307"/>
      <c r="D4" s="308" t="s">
        <v>188</v>
      </c>
      <c r="E4" s="309"/>
      <c r="F4" s="309"/>
      <c r="G4" s="309"/>
      <c r="H4" s="309"/>
      <c r="I4" s="309"/>
      <c r="J4" s="309"/>
      <c r="K4" s="310"/>
      <c r="R4" s="2" t="s">
        <v>38</v>
      </c>
      <c r="T4" s="2" t="s">
        <v>74</v>
      </c>
      <c r="W4" s="49" t="s">
        <v>69</v>
      </c>
      <c r="Y4" s="54" t="s">
        <v>18</v>
      </c>
    </row>
    <row r="5" spans="1:26" ht="33.75" customHeight="1" thickBot="1" x14ac:dyDescent="0.25">
      <c r="B5" s="321" t="s">
        <v>81</v>
      </c>
      <c r="C5" s="322"/>
      <c r="D5" s="308" t="s">
        <v>184</v>
      </c>
      <c r="E5" s="309"/>
      <c r="F5" s="309"/>
      <c r="G5" s="309"/>
      <c r="H5" s="309"/>
      <c r="I5" s="309"/>
      <c r="J5" s="309"/>
      <c r="K5" s="310"/>
      <c r="W5" s="49"/>
      <c r="Y5" s="54"/>
    </row>
    <row r="6" spans="1:26" ht="13.5" customHeight="1" thickBot="1" x14ac:dyDescent="0.25">
      <c r="B6" s="306" t="s">
        <v>80</v>
      </c>
      <c r="C6" s="311"/>
      <c r="D6" s="308" t="s">
        <v>184</v>
      </c>
      <c r="E6" s="309"/>
      <c r="F6" s="309"/>
      <c r="G6" s="309"/>
      <c r="H6" s="309"/>
      <c r="I6" s="309"/>
      <c r="J6" s="309"/>
      <c r="K6" s="310"/>
      <c r="W6" s="49"/>
      <c r="Y6" s="54"/>
    </row>
    <row r="7" spans="1:26" ht="13.5" customHeight="1" thickBot="1" x14ac:dyDescent="0.25">
      <c r="B7" s="306" t="s">
        <v>78</v>
      </c>
      <c r="C7" s="307"/>
      <c r="D7" s="308" t="s">
        <v>181</v>
      </c>
      <c r="E7" s="309"/>
      <c r="F7" s="309"/>
      <c r="G7" s="309"/>
      <c r="H7" s="309"/>
      <c r="I7" s="309"/>
      <c r="J7" s="309"/>
      <c r="K7" s="310"/>
      <c r="T7" s="2" t="s">
        <v>68</v>
      </c>
      <c r="W7" s="49" t="s">
        <v>70</v>
      </c>
      <c r="Y7" s="57" t="s">
        <v>4</v>
      </c>
    </row>
    <row r="8" spans="1:26" ht="13.5" customHeight="1" thickBot="1" x14ac:dyDescent="0.25">
      <c r="B8" s="306" t="s">
        <v>90</v>
      </c>
      <c r="C8" s="307"/>
      <c r="D8" s="308" t="s">
        <v>182</v>
      </c>
      <c r="E8" s="309"/>
      <c r="F8" s="309"/>
      <c r="G8" s="309"/>
      <c r="H8" s="309"/>
      <c r="I8" s="309"/>
      <c r="J8" s="309"/>
      <c r="K8" s="310"/>
      <c r="T8" s="9" t="s">
        <v>61</v>
      </c>
      <c r="W8" s="49" t="s">
        <v>71</v>
      </c>
    </row>
    <row r="9" spans="1:26" ht="13.5" customHeight="1" thickBot="1" x14ac:dyDescent="0.25">
      <c r="B9" s="306" t="s">
        <v>123</v>
      </c>
      <c r="C9" s="311"/>
      <c r="D9" s="308" t="s">
        <v>183</v>
      </c>
      <c r="E9" s="309"/>
      <c r="F9" s="309"/>
      <c r="G9" s="309"/>
      <c r="H9" s="309"/>
      <c r="I9" s="309"/>
      <c r="J9" s="309"/>
      <c r="K9" s="310"/>
      <c r="T9" s="9"/>
      <c r="W9" s="49"/>
    </row>
    <row r="10" spans="1:26" ht="13.5" thickBot="1" x14ac:dyDescent="0.25">
      <c r="T10" s="9" t="s">
        <v>64</v>
      </c>
    </row>
    <row r="11" spans="1:26" ht="12.75" customHeight="1" x14ac:dyDescent="0.2">
      <c r="B11" s="200" t="s">
        <v>114</v>
      </c>
      <c r="C11" s="201"/>
      <c r="D11" s="201"/>
      <c r="E11" s="201"/>
      <c r="F11" s="201"/>
      <c r="G11" s="201"/>
      <c r="H11" s="201"/>
      <c r="I11" s="201"/>
      <c r="J11" s="201"/>
      <c r="K11" s="201"/>
      <c r="L11" s="202"/>
      <c r="M11" s="18"/>
      <c r="N11" s="18"/>
      <c r="O11" s="18"/>
      <c r="P11" s="9"/>
      <c r="Q11" s="9"/>
      <c r="R11" s="9"/>
      <c r="S11" s="9"/>
      <c r="T11" s="9" t="s">
        <v>37</v>
      </c>
    </row>
    <row r="12" spans="1:26" ht="17.25" customHeight="1" x14ac:dyDescent="0.2">
      <c r="B12" s="203"/>
      <c r="C12" s="204"/>
      <c r="D12" s="204"/>
      <c r="E12" s="204"/>
      <c r="F12" s="204"/>
      <c r="G12" s="204"/>
      <c r="H12" s="204"/>
      <c r="I12" s="204"/>
      <c r="J12" s="204"/>
      <c r="K12" s="204"/>
      <c r="L12" s="205"/>
      <c r="M12" s="18"/>
      <c r="N12" s="18"/>
      <c r="O12" s="18"/>
      <c r="P12" s="9"/>
      <c r="Q12" s="9"/>
      <c r="R12" s="9"/>
      <c r="S12" s="9"/>
      <c r="T12" s="9" t="s">
        <v>60</v>
      </c>
    </row>
    <row r="13" spans="1:26" ht="60.75" customHeight="1" thickBot="1" x14ac:dyDescent="0.25">
      <c r="B13" s="206"/>
      <c r="C13" s="207"/>
      <c r="D13" s="207"/>
      <c r="E13" s="207"/>
      <c r="F13" s="207"/>
      <c r="G13" s="207"/>
      <c r="H13" s="207"/>
      <c r="I13" s="207"/>
      <c r="J13" s="207"/>
      <c r="K13" s="207"/>
      <c r="L13" s="208"/>
      <c r="M13" s="18"/>
      <c r="N13" s="18"/>
      <c r="O13" s="18"/>
      <c r="P13" s="9"/>
      <c r="Q13" s="9"/>
      <c r="R13" s="9"/>
      <c r="S13" s="9"/>
      <c r="T13" s="2" t="s">
        <v>66</v>
      </c>
      <c r="W13" s="2" t="s">
        <v>44</v>
      </c>
      <c r="Y13" s="2" t="s">
        <v>52</v>
      </c>
      <c r="Z13" s="2" t="s">
        <v>52</v>
      </c>
    </row>
    <row r="14" spans="1:26" ht="13.5" thickBot="1" x14ac:dyDescent="0.25">
      <c r="O14" s="9"/>
      <c r="P14" s="9"/>
      <c r="Q14" s="9"/>
      <c r="R14" s="9"/>
      <c r="S14" s="9"/>
      <c r="T14" s="2" t="s">
        <v>65</v>
      </c>
      <c r="W14" s="49" t="s">
        <v>21</v>
      </c>
      <c r="Y14" s="2" t="s">
        <v>53</v>
      </c>
      <c r="Z14" s="2" t="s">
        <v>11</v>
      </c>
    </row>
    <row r="15" spans="1:26" ht="22.5" customHeight="1" x14ac:dyDescent="0.2">
      <c r="B15" s="312" t="s">
        <v>92</v>
      </c>
      <c r="C15" s="313"/>
      <c r="D15" s="313"/>
      <c r="E15" s="313"/>
      <c r="F15" s="313"/>
      <c r="G15" s="313"/>
      <c r="H15" s="313"/>
      <c r="I15" s="313"/>
      <c r="J15" s="313"/>
      <c r="K15" s="313"/>
      <c r="L15" s="314"/>
      <c r="M15" s="21"/>
      <c r="N15" s="21"/>
      <c r="O15" s="21"/>
      <c r="P15" s="9"/>
      <c r="Q15" s="9"/>
      <c r="R15" s="9"/>
      <c r="S15" s="9"/>
      <c r="T15" s="2" t="s">
        <v>76</v>
      </c>
      <c r="W15" s="49" t="s">
        <v>22</v>
      </c>
      <c r="Y15" s="2" t="s">
        <v>11</v>
      </c>
    </row>
    <row r="16" spans="1:26" ht="19.5" customHeight="1" x14ac:dyDescent="0.2">
      <c r="B16" s="315"/>
      <c r="C16" s="316"/>
      <c r="D16" s="316"/>
      <c r="E16" s="316"/>
      <c r="F16" s="316"/>
      <c r="G16" s="316"/>
      <c r="H16" s="316"/>
      <c r="I16" s="316"/>
      <c r="J16" s="316"/>
      <c r="K16" s="316"/>
      <c r="L16" s="317"/>
      <c r="M16" s="21"/>
      <c r="N16" s="21"/>
      <c r="O16" s="21"/>
      <c r="P16" s="9"/>
      <c r="Q16" s="9"/>
      <c r="R16" s="9"/>
      <c r="S16" s="9"/>
      <c r="T16" s="2" t="s">
        <v>51</v>
      </c>
      <c r="W16" s="49" t="s">
        <v>23</v>
      </c>
    </row>
    <row r="17" spans="2:20" ht="23.25" customHeight="1" thickBot="1" x14ac:dyDescent="0.25">
      <c r="B17" s="318"/>
      <c r="C17" s="319"/>
      <c r="D17" s="319"/>
      <c r="E17" s="319"/>
      <c r="F17" s="319"/>
      <c r="G17" s="319"/>
      <c r="H17" s="319"/>
      <c r="I17" s="319"/>
      <c r="J17" s="319"/>
      <c r="K17" s="319"/>
      <c r="L17" s="320"/>
      <c r="M17" s="21"/>
      <c r="N17" s="21"/>
      <c r="O17" s="21"/>
      <c r="P17" s="9"/>
      <c r="Q17" s="9"/>
      <c r="R17" s="9"/>
      <c r="S17" s="9"/>
      <c r="T17" s="2" t="s">
        <v>55</v>
      </c>
    </row>
    <row r="18" spans="2:20" ht="13.5" thickBot="1" x14ac:dyDescent="0.25">
      <c r="O18" s="22"/>
      <c r="T18" s="2" t="s">
        <v>73</v>
      </c>
    </row>
    <row r="19" spans="2:20" ht="12" customHeight="1" x14ac:dyDescent="0.2">
      <c r="B19" s="228" t="s">
        <v>93</v>
      </c>
      <c r="C19" s="296"/>
      <c r="D19" s="296"/>
      <c r="E19" s="296"/>
      <c r="F19" s="296"/>
      <c r="G19" s="296"/>
      <c r="H19" s="296"/>
      <c r="I19" s="296"/>
      <c r="J19" s="296"/>
      <c r="K19" s="296"/>
      <c r="L19" s="297"/>
      <c r="O19" s="23"/>
      <c r="T19" s="2" t="s">
        <v>36</v>
      </c>
    </row>
    <row r="20" spans="2:20" ht="18" customHeight="1" thickBot="1" x14ac:dyDescent="0.25">
      <c r="B20" s="298"/>
      <c r="C20" s="299"/>
      <c r="D20" s="299"/>
      <c r="E20" s="299"/>
      <c r="F20" s="299"/>
      <c r="G20" s="299"/>
      <c r="H20" s="299"/>
      <c r="I20" s="299"/>
      <c r="J20" s="299"/>
      <c r="K20" s="299"/>
      <c r="L20" s="300"/>
      <c r="O20" s="23"/>
      <c r="T20" s="9" t="s">
        <v>63</v>
      </c>
    </row>
    <row r="21" spans="2:20" ht="13.5" thickBot="1" x14ac:dyDescent="0.25">
      <c r="F21" s="290"/>
      <c r="G21" s="290"/>
      <c r="H21" s="290"/>
      <c r="O21" s="23"/>
      <c r="T21" s="2" t="s">
        <v>77</v>
      </c>
    </row>
    <row r="22" spans="2:20" ht="39.75" customHeight="1" x14ac:dyDescent="0.2">
      <c r="B22" s="301" t="s">
        <v>19</v>
      </c>
      <c r="C22" s="302"/>
      <c r="D22" s="302"/>
      <c r="E22" s="302"/>
      <c r="F22" s="265" t="s">
        <v>20</v>
      </c>
      <c r="G22" s="210"/>
      <c r="H22" s="6" t="s">
        <v>40</v>
      </c>
      <c r="I22" s="6" t="s">
        <v>41</v>
      </c>
      <c r="J22" s="6" t="s">
        <v>42</v>
      </c>
      <c r="K22" s="107" t="s">
        <v>1</v>
      </c>
      <c r="M22" s="23"/>
    </row>
    <row r="23" spans="2:20" s="49" customFormat="1" ht="13.5" customHeight="1" x14ac:dyDescent="0.2">
      <c r="B23" s="186"/>
      <c r="C23" s="187"/>
      <c r="D23" s="187"/>
      <c r="E23" s="188"/>
      <c r="F23" s="283"/>
      <c r="G23" s="187"/>
      <c r="H23" s="36"/>
      <c r="I23" s="37"/>
      <c r="J23" s="42"/>
      <c r="K23" s="100">
        <f t="shared" ref="K23:K28" si="0">INT(H23*I23)</f>
        <v>0</v>
      </c>
      <c r="L23" s="51"/>
      <c r="M23" s="51"/>
      <c r="O23" s="51"/>
      <c r="Q23" s="49" t="e">
        <f>IF(#REF!="In-Kind", K23)</f>
        <v>#REF!</v>
      </c>
    </row>
    <row r="24" spans="2:20" s="49" customFormat="1" ht="13.5" customHeight="1" x14ac:dyDescent="0.2">
      <c r="B24" s="186"/>
      <c r="C24" s="187"/>
      <c r="D24" s="187"/>
      <c r="E24" s="188"/>
      <c r="F24" s="283"/>
      <c r="G24" s="187"/>
      <c r="H24" s="36"/>
      <c r="I24" s="37"/>
      <c r="J24" s="42"/>
      <c r="K24" s="100">
        <f t="shared" si="0"/>
        <v>0</v>
      </c>
      <c r="L24" s="51"/>
      <c r="M24" s="51"/>
      <c r="O24" s="51"/>
      <c r="Q24" s="49" t="e">
        <f>IF(#REF!="In-Kind", K24)</f>
        <v>#REF!</v>
      </c>
    </row>
    <row r="25" spans="2:20" s="49" customFormat="1" ht="13.5" customHeight="1" x14ac:dyDescent="0.2">
      <c r="B25" s="186"/>
      <c r="C25" s="187"/>
      <c r="D25" s="187"/>
      <c r="E25" s="188"/>
      <c r="F25" s="283"/>
      <c r="G25" s="187"/>
      <c r="H25" s="36"/>
      <c r="I25" s="37"/>
      <c r="J25" s="42"/>
      <c r="K25" s="100">
        <f t="shared" si="0"/>
        <v>0</v>
      </c>
      <c r="L25" s="51"/>
      <c r="M25" s="51"/>
      <c r="O25" s="51"/>
      <c r="Q25" s="49" t="e">
        <f>IF(#REF!="In-Kind", K25)</f>
        <v>#REF!</v>
      </c>
    </row>
    <row r="26" spans="2:20" s="49" customFormat="1" ht="13.5" customHeight="1" x14ac:dyDescent="0.2">
      <c r="B26" s="186"/>
      <c r="C26" s="187"/>
      <c r="D26" s="187"/>
      <c r="E26" s="188"/>
      <c r="F26" s="283"/>
      <c r="G26" s="187"/>
      <c r="H26" s="36"/>
      <c r="I26" s="37"/>
      <c r="J26" s="42"/>
      <c r="K26" s="100">
        <f t="shared" si="0"/>
        <v>0</v>
      </c>
      <c r="L26" s="51"/>
      <c r="M26" s="51"/>
      <c r="O26" s="51"/>
      <c r="Q26" s="49" t="e">
        <f>IF(#REF!="In-Kind", K26)</f>
        <v>#REF!</v>
      </c>
    </row>
    <row r="27" spans="2:20" s="49" customFormat="1" ht="13.5" customHeight="1" x14ac:dyDescent="0.2">
      <c r="B27" s="186"/>
      <c r="C27" s="187"/>
      <c r="D27" s="187"/>
      <c r="E27" s="188"/>
      <c r="F27" s="283"/>
      <c r="G27" s="187"/>
      <c r="H27" s="36"/>
      <c r="I27" s="37"/>
      <c r="J27" s="42"/>
      <c r="K27" s="100">
        <f t="shared" si="0"/>
        <v>0</v>
      </c>
      <c r="L27" s="51"/>
      <c r="M27" s="51"/>
      <c r="O27" s="51"/>
      <c r="Q27" s="49" t="e">
        <f>IF(#REF!="In-Kind", K27)</f>
        <v>#REF!</v>
      </c>
    </row>
    <row r="28" spans="2:20" s="49" customFormat="1" ht="13.5" customHeight="1" thickBot="1" x14ac:dyDescent="0.25">
      <c r="B28" s="295"/>
      <c r="C28" s="276"/>
      <c r="D28" s="276"/>
      <c r="E28" s="289"/>
      <c r="F28" s="275"/>
      <c r="G28" s="276"/>
      <c r="H28" s="38"/>
      <c r="I28" s="39"/>
      <c r="J28" s="43"/>
      <c r="K28" s="109">
        <f t="shared" si="0"/>
        <v>0</v>
      </c>
      <c r="L28" s="61"/>
      <c r="M28" s="51"/>
      <c r="O28" s="61"/>
      <c r="Q28" s="49" t="e">
        <f>IF(#REF!="In-Kind", K28)</f>
        <v>#REF!</v>
      </c>
    </row>
    <row r="29" spans="2:20" ht="13.5" customHeight="1" thickBot="1" x14ac:dyDescent="0.25">
      <c r="E29" s="290"/>
      <c r="F29" s="290"/>
      <c r="G29" s="290"/>
      <c r="M29" s="24"/>
      <c r="N29" s="24"/>
      <c r="O29" s="3"/>
      <c r="R29" s="2" t="e">
        <f>SUM(Q23:Q28)</f>
        <v>#REF!</v>
      </c>
    </row>
    <row r="30" spans="2:20" ht="45" customHeight="1" x14ac:dyDescent="0.2">
      <c r="B30" s="209" t="s">
        <v>19</v>
      </c>
      <c r="C30" s="210"/>
      <c r="D30" s="210"/>
      <c r="E30" s="265" t="s">
        <v>20</v>
      </c>
      <c r="F30" s="211"/>
      <c r="G30" s="6" t="s">
        <v>43</v>
      </c>
      <c r="H30" s="6" t="s">
        <v>45</v>
      </c>
      <c r="I30" s="6" t="s">
        <v>49</v>
      </c>
      <c r="J30" s="6" t="s">
        <v>42</v>
      </c>
      <c r="K30" s="107" t="s">
        <v>1</v>
      </c>
      <c r="L30" s="24"/>
      <c r="M30" s="3"/>
      <c r="O30" s="24"/>
    </row>
    <row r="31" spans="2:20" s="49" customFormat="1" ht="13.5" customHeight="1" x14ac:dyDescent="0.2">
      <c r="B31" s="293"/>
      <c r="C31" s="294"/>
      <c r="D31" s="294"/>
      <c r="E31" s="283"/>
      <c r="F31" s="188"/>
      <c r="G31" s="36"/>
      <c r="H31" s="40"/>
      <c r="I31" s="40"/>
      <c r="J31" s="42"/>
      <c r="K31" s="100">
        <f t="shared" ref="K31:K37" si="1">SUM(G31*H31*I31)</f>
        <v>0</v>
      </c>
      <c r="Q31" s="49" t="e">
        <f>IF(#REF!="In-Kind", K31)</f>
        <v>#REF!</v>
      </c>
    </row>
    <row r="32" spans="2:20" s="49" customFormat="1" ht="13.5" customHeight="1" x14ac:dyDescent="0.2">
      <c r="B32" s="293"/>
      <c r="C32" s="294"/>
      <c r="D32" s="294"/>
      <c r="E32" s="283"/>
      <c r="F32" s="188"/>
      <c r="G32" s="36"/>
      <c r="H32" s="40"/>
      <c r="I32" s="40"/>
      <c r="J32" s="42"/>
      <c r="K32" s="100">
        <f t="shared" si="1"/>
        <v>0</v>
      </c>
      <c r="Q32" s="49" t="e">
        <f>IF(#REF!="In-Kind", K32)</f>
        <v>#REF!</v>
      </c>
    </row>
    <row r="33" spans="1:18" s="49" customFormat="1" ht="13.5" customHeight="1" x14ac:dyDescent="0.2">
      <c r="B33" s="293"/>
      <c r="C33" s="294"/>
      <c r="D33" s="294"/>
      <c r="E33" s="283"/>
      <c r="F33" s="188"/>
      <c r="G33" s="36"/>
      <c r="H33" s="40"/>
      <c r="I33" s="40"/>
      <c r="J33" s="42"/>
      <c r="K33" s="100">
        <f t="shared" si="1"/>
        <v>0</v>
      </c>
      <c r="Q33" s="49" t="e">
        <f>IF(#REF!="In-Kind", K33)</f>
        <v>#REF!</v>
      </c>
    </row>
    <row r="34" spans="1:18" s="49" customFormat="1" ht="13.5" customHeight="1" x14ac:dyDescent="0.2">
      <c r="B34" s="293"/>
      <c r="C34" s="294"/>
      <c r="D34" s="294"/>
      <c r="E34" s="283"/>
      <c r="F34" s="188"/>
      <c r="G34" s="36"/>
      <c r="H34" s="40"/>
      <c r="I34" s="40"/>
      <c r="J34" s="42"/>
      <c r="K34" s="100">
        <f>SUM(G34*H34*I34)</f>
        <v>0</v>
      </c>
      <c r="Q34" s="49" t="e">
        <f>IF(#REF!="In-Kind", K34)</f>
        <v>#REF!</v>
      </c>
    </row>
    <row r="35" spans="1:18" s="49" customFormat="1" ht="13.5" customHeight="1" x14ac:dyDescent="0.2">
      <c r="B35" s="293"/>
      <c r="C35" s="294"/>
      <c r="D35" s="294"/>
      <c r="E35" s="283"/>
      <c r="F35" s="188"/>
      <c r="G35" s="36"/>
      <c r="H35" s="40"/>
      <c r="I35" s="40"/>
      <c r="J35" s="42"/>
      <c r="K35" s="100">
        <f>SUM(G35*H35*I35)</f>
        <v>0</v>
      </c>
      <c r="Q35" s="49" t="e">
        <f>IF(#REF!="In-Kind", K35)</f>
        <v>#REF!</v>
      </c>
    </row>
    <row r="36" spans="1:18" s="49" customFormat="1" ht="13.5" customHeight="1" x14ac:dyDescent="0.2">
      <c r="B36" s="293"/>
      <c r="C36" s="294"/>
      <c r="D36" s="294"/>
      <c r="E36" s="283"/>
      <c r="F36" s="188"/>
      <c r="G36" s="36"/>
      <c r="H36" s="40"/>
      <c r="I36" s="40"/>
      <c r="J36" s="42"/>
      <c r="K36" s="100">
        <f>SUM(G36*H36*I36)</f>
        <v>0</v>
      </c>
      <c r="Q36" s="49" t="e">
        <f>IF(#REF!="In-Kind", K36)</f>
        <v>#REF!</v>
      </c>
    </row>
    <row r="37" spans="1:18" s="49" customFormat="1" ht="13.5" customHeight="1" thickBot="1" x14ac:dyDescent="0.25">
      <c r="B37" s="287"/>
      <c r="C37" s="288"/>
      <c r="D37" s="288"/>
      <c r="E37" s="275"/>
      <c r="F37" s="289"/>
      <c r="G37" s="38"/>
      <c r="H37" s="41"/>
      <c r="I37" s="48"/>
      <c r="J37" s="42"/>
      <c r="K37" s="108">
        <f t="shared" si="1"/>
        <v>0</v>
      </c>
      <c r="Q37" s="49" t="e">
        <f>IF(#REF!="In-Kind", K37)</f>
        <v>#REF!</v>
      </c>
    </row>
    <row r="38" spans="1:18" ht="13.5" thickBot="1" x14ac:dyDescent="0.25">
      <c r="F38" s="91"/>
      <c r="G38" s="91"/>
      <c r="H38" s="7"/>
      <c r="I38" s="198" t="s">
        <v>33</v>
      </c>
      <c r="J38" s="199"/>
      <c r="K38" s="111">
        <f>SUM(K23+K24+K25+K26+K27+K28+K31+K32+K33+K34+K35+K36+K37)</f>
        <v>0</v>
      </c>
      <c r="O38" s="3"/>
      <c r="R38" s="2" t="e">
        <f>SUM(Q31:Q37)</f>
        <v>#REF!</v>
      </c>
    </row>
    <row r="39" spans="1:18" ht="12" customHeight="1" x14ac:dyDescent="0.2">
      <c r="A39" s="9"/>
      <c r="B39" s="25"/>
      <c r="C39" s="25"/>
      <c r="D39" s="25"/>
      <c r="E39" s="9"/>
      <c r="F39" s="9"/>
      <c r="G39" s="9"/>
      <c r="H39" s="26"/>
      <c r="I39" s="9"/>
      <c r="M39" s="3"/>
      <c r="N39" s="3"/>
      <c r="O39" s="3"/>
      <c r="P39" s="3"/>
    </row>
    <row r="40" spans="1:18" ht="12" customHeight="1" thickBot="1" x14ac:dyDescent="0.25">
      <c r="A40" s="9"/>
      <c r="B40" s="25"/>
      <c r="C40" s="25"/>
      <c r="D40" s="25"/>
      <c r="E40" s="9"/>
      <c r="F40" s="9"/>
      <c r="G40" s="9"/>
      <c r="H40" s="26"/>
      <c r="I40" s="9"/>
      <c r="M40" s="3"/>
      <c r="N40" s="3"/>
      <c r="O40" s="3"/>
      <c r="P40" s="3"/>
    </row>
    <row r="41" spans="1:18" ht="24.75" customHeight="1" x14ac:dyDescent="0.2">
      <c r="B41" s="200" t="s">
        <v>94</v>
      </c>
      <c r="C41" s="201"/>
      <c r="D41" s="201"/>
      <c r="E41" s="201"/>
      <c r="F41" s="201"/>
      <c r="G41" s="201"/>
      <c r="H41" s="201"/>
      <c r="I41" s="201"/>
      <c r="J41" s="201"/>
      <c r="K41" s="202"/>
      <c r="L41" s="9"/>
      <c r="O41" s="3"/>
      <c r="P41" s="3"/>
    </row>
    <row r="42" spans="1:18" ht="27.95" customHeight="1" thickBot="1" x14ac:dyDescent="0.25">
      <c r="B42" s="206"/>
      <c r="C42" s="207"/>
      <c r="D42" s="207"/>
      <c r="E42" s="207"/>
      <c r="F42" s="207"/>
      <c r="G42" s="207"/>
      <c r="H42" s="207"/>
      <c r="I42" s="207"/>
      <c r="J42" s="207"/>
      <c r="K42" s="208"/>
      <c r="L42" s="3"/>
      <c r="O42" s="3"/>
      <c r="P42" s="3"/>
    </row>
    <row r="43" spans="1:18" ht="12" customHeight="1" thickBot="1" x14ac:dyDescent="0.25">
      <c r="F43" s="290"/>
      <c r="G43" s="290"/>
      <c r="H43" s="290"/>
      <c r="O43" s="3"/>
      <c r="P43" s="3"/>
    </row>
    <row r="44" spans="1:18" ht="50.25" customHeight="1" x14ac:dyDescent="0.2">
      <c r="B44" s="209" t="s">
        <v>19</v>
      </c>
      <c r="C44" s="211"/>
      <c r="D44" s="265" t="s">
        <v>20</v>
      </c>
      <c r="E44" s="210"/>
      <c r="F44" s="6" t="s">
        <v>47</v>
      </c>
      <c r="G44" s="6" t="s">
        <v>46</v>
      </c>
      <c r="H44" s="291" t="s">
        <v>48</v>
      </c>
      <c r="I44" s="292"/>
      <c r="J44" s="6" t="s">
        <v>41</v>
      </c>
      <c r="K44" s="107" t="s">
        <v>1</v>
      </c>
      <c r="N44" s="3"/>
      <c r="O44" s="3"/>
    </row>
    <row r="45" spans="1:18" s="49" customFormat="1" ht="12" customHeight="1" x14ac:dyDescent="0.2">
      <c r="B45" s="282"/>
      <c r="C45" s="194"/>
      <c r="D45" s="283"/>
      <c r="E45" s="188"/>
      <c r="F45" s="36"/>
      <c r="G45" s="42"/>
      <c r="H45" s="284"/>
      <c r="I45" s="286"/>
      <c r="J45" s="37"/>
      <c r="K45" s="100">
        <f t="shared" ref="K45:K53" si="2">F45*H45*J45</f>
        <v>0</v>
      </c>
      <c r="N45" s="51"/>
      <c r="O45" s="51"/>
      <c r="Q45" s="49" t="e">
        <f>IF(#REF!="In-Kind", K45)</f>
        <v>#REF!</v>
      </c>
    </row>
    <row r="46" spans="1:18" s="49" customFormat="1" ht="12" customHeight="1" x14ac:dyDescent="0.2">
      <c r="B46" s="282"/>
      <c r="C46" s="194"/>
      <c r="D46" s="283"/>
      <c r="E46" s="187"/>
      <c r="F46" s="36"/>
      <c r="G46" s="42"/>
      <c r="H46" s="284"/>
      <c r="I46" s="286"/>
      <c r="J46" s="37"/>
      <c r="K46" s="100">
        <f t="shared" si="2"/>
        <v>0</v>
      </c>
      <c r="N46" s="51"/>
      <c r="O46" s="51"/>
      <c r="Q46" s="49" t="e">
        <f>IF(#REF!="In-Kind", K46)</f>
        <v>#REF!</v>
      </c>
    </row>
    <row r="47" spans="1:18" s="49" customFormat="1" ht="12" customHeight="1" x14ac:dyDescent="0.2">
      <c r="B47" s="282"/>
      <c r="C47" s="194"/>
      <c r="D47" s="283"/>
      <c r="E47" s="187"/>
      <c r="F47" s="36"/>
      <c r="G47" s="42"/>
      <c r="H47" s="284"/>
      <c r="I47" s="286"/>
      <c r="J47" s="37"/>
      <c r="K47" s="100">
        <f t="shared" si="2"/>
        <v>0</v>
      </c>
      <c r="N47" s="51"/>
      <c r="O47" s="51"/>
      <c r="Q47" s="49" t="e">
        <f>IF(#REF!="In-Kind", K47)</f>
        <v>#REF!</v>
      </c>
    </row>
    <row r="48" spans="1:18" s="49" customFormat="1" ht="12" customHeight="1" x14ac:dyDescent="0.2">
      <c r="B48" s="282"/>
      <c r="C48" s="194"/>
      <c r="D48" s="283"/>
      <c r="E48" s="188"/>
      <c r="F48" s="36"/>
      <c r="G48" s="42"/>
      <c r="H48" s="284"/>
      <c r="I48" s="285"/>
      <c r="J48" s="37"/>
      <c r="K48" s="100">
        <f t="shared" si="2"/>
        <v>0</v>
      </c>
      <c r="N48" s="51"/>
      <c r="O48" s="51"/>
      <c r="Q48" s="49" t="e">
        <f>IF(#REF!="In-Kind", K48)</f>
        <v>#REF!</v>
      </c>
    </row>
    <row r="49" spans="1:18" s="49" customFormat="1" ht="12" customHeight="1" x14ac:dyDescent="0.2">
      <c r="B49" s="282"/>
      <c r="C49" s="194"/>
      <c r="D49" s="283"/>
      <c r="E49" s="188"/>
      <c r="F49" s="36"/>
      <c r="G49" s="42"/>
      <c r="H49" s="284"/>
      <c r="I49" s="285"/>
      <c r="J49" s="37"/>
      <c r="K49" s="100">
        <f t="shared" si="2"/>
        <v>0</v>
      </c>
      <c r="N49" s="51"/>
      <c r="O49" s="51"/>
      <c r="Q49" s="49" t="e">
        <f>IF(#REF!="In-Kind", K49)</f>
        <v>#REF!</v>
      </c>
    </row>
    <row r="50" spans="1:18" s="49" customFormat="1" ht="12" customHeight="1" x14ac:dyDescent="0.2">
      <c r="B50" s="282"/>
      <c r="C50" s="194"/>
      <c r="D50" s="283"/>
      <c r="E50" s="188"/>
      <c r="F50" s="36"/>
      <c r="G50" s="42"/>
      <c r="H50" s="284"/>
      <c r="I50" s="285"/>
      <c r="J50" s="37"/>
      <c r="K50" s="100">
        <f t="shared" si="2"/>
        <v>0</v>
      </c>
      <c r="N50" s="51"/>
      <c r="O50" s="51"/>
      <c r="Q50" s="49" t="e">
        <f>IF(#REF!="In-Kind", K50)</f>
        <v>#REF!</v>
      </c>
    </row>
    <row r="51" spans="1:18" s="49" customFormat="1" ht="12" customHeight="1" x14ac:dyDescent="0.2">
      <c r="B51" s="282"/>
      <c r="C51" s="194"/>
      <c r="D51" s="283"/>
      <c r="E51" s="188"/>
      <c r="F51" s="36"/>
      <c r="G51" s="42"/>
      <c r="H51" s="284"/>
      <c r="I51" s="285"/>
      <c r="J51" s="37"/>
      <c r="K51" s="100">
        <f t="shared" si="2"/>
        <v>0</v>
      </c>
      <c r="N51" s="51"/>
      <c r="O51" s="51"/>
      <c r="Q51" s="49" t="e">
        <f>IF(#REF!="In-Kind", K51)</f>
        <v>#REF!</v>
      </c>
    </row>
    <row r="52" spans="1:18" s="49" customFormat="1" ht="12" customHeight="1" x14ac:dyDescent="0.2">
      <c r="B52" s="282"/>
      <c r="C52" s="194"/>
      <c r="D52" s="283"/>
      <c r="E52" s="188"/>
      <c r="F52" s="36"/>
      <c r="G52" s="42"/>
      <c r="H52" s="284"/>
      <c r="I52" s="285"/>
      <c r="J52" s="37"/>
      <c r="K52" s="100">
        <f t="shared" si="2"/>
        <v>0</v>
      </c>
      <c r="N52" s="51"/>
      <c r="O52" s="51"/>
      <c r="Q52" s="49" t="e">
        <f>IF(#REF!="In-Kind", K52)</f>
        <v>#REF!</v>
      </c>
    </row>
    <row r="53" spans="1:18" s="49" customFormat="1" ht="12" customHeight="1" thickBot="1" x14ac:dyDescent="0.25">
      <c r="B53" s="273"/>
      <c r="C53" s="274"/>
      <c r="D53" s="275"/>
      <c r="E53" s="276"/>
      <c r="F53" s="38"/>
      <c r="G53" s="43"/>
      <c r="H53" s="277"/>
      <c r="I53" s="278"/>
      <c r="J53" s="39"/>
      <c r="K53" s="109">
        <f t="shared" si="2"/>
        <v>0</v>
      </c>
      <c r="N53" s="51"/>
      <c r="O53" s="51"/>
      <c r="Q53" s="49" t="e">
        <f>IF(#REF!="In-Kind", K53)</f>
        <v>#REF!</v>
      </c>
    </row>
    <row r="54" spans="1:18" ht="12" customHeight="1" thickBot="1" x14ac:dyDescent="0.25">
      <c r="F54" s="91"/>
      <c r="G54" s="91"/>
      <c r="J54" s="94" t="s">
        <v>34</v>
      </c>
      <c r="K54" s="101">
        <f>SUM(K45:K53)</f>
        <v>0</v>
      </c>
      <c r="O54" s="3"/>
      <c r="P54" s="3"/>
      <c r="R54" s="2" t="e">
        <f>SUM(Q45:Q53)</f>
        <v>#REF!</v>
      </c>
    </row>
    <row r="55" spans="1:18" ht="12" customHeight="1" thickBot="1" x14ac:dyDescent="0.25">
      <c r="F55" s="91"/>
      <c r="G55" s="91"/>
      <c r="H55" s="7"/>
      <c r="M55" s="3"/>
      <c r="N55" s="3"/>
      <c r="O55" s="3"/>
      <c r="P55" s="3"/>
    </row>
    <row r="56" spans="1:18" ht="12" customHeight="1" thickBot="1" x14ac:dyDescent="0.25">
      <c r="A56" s="9"/>
      <c r="B56" s="25"/>
      <c r="C56" s="25"/>
      <c r="D56" s="25"/>
      <c r="E56" s="9"/>
      <c r="F56" s="9"/>
      <c r="G56" s="9"/>
      <c r="H56" s="26"/>
      <c r="I56" s="9"/>
      <c r="J56" s="8" t="s">
        <v>35</v>
      </c>
      <c r="K56" s="110"/>
      <c r="L56" s="111">
        <f>SUM(K38+K54)</f>
        <v>0</v>
      </c>
    </row>
    <row r="57" spans="1:18" ht="12" customHeight="1" thickBot="1" x14ac:dyDescent="0.25">
      <c r="B57" s="27"/>
      <c r="C57" s="27"/>
      <c r="D57" s="27"/>
    </row>
    <row r="58" spans="1:18" ht="24" customHeight="1" x14ac:dyDescent="0.2">
      <c r="B58" s="161" t="s">
        <v>103</v>
      </c>
      <c r="C58" s="249"/>
      <c r="D58" s="249"/>
      <c r="E58" s="249"/>
      <c r="F58" s="249"/>
      <c r="G58" s="249"/>
      <c r="H58" s="249"/>
      <c r="I58" s="249"/>
      <c r="J58" s="249"/>
      <c r="K58" s="249"/>
      <c r="L58" s="250"/>
      <c r="M58" s="28"/>
    </row>
    <row r="59" spans="1:18" ht="42" customHeight="1" thickBot="1" x14ac:dyDescent="0.25">
      <c r="B59" s="254"/>
      <c r="C59" s="255"/>
      <c r="D59" s="255"/>
      <c r="E59" s="255"/>
      <c r="F59" s="255"/>
      <c r="G59" s="255"/>
      <c r="H59" s="255"/>
      <c r="I59" s="255"/>
      <c r="J59" s="255"/>
      <c r="K59" s="255"/>
      <c r="L59" s="256"/>
      <c r="M59" s="29"/>
    </row>
    <row r="60" spans="1:18" ht="12.75" customHeight="1" thickBot="1" x14ac:dyDescent="0.25">
      <c r="B60" s="30"/>
      <c r="C60" s="30"/>
      <c r="D60" s="30"/>
      <c r="E60" s="30"/>
      <c r="F60" s="30"/>
      <c r="G60" s="30"/>
      <c r="H60" s="30"/>
      <c r="I60" s="30"/>
      <c r="J60" s="30"/>
      <c r="K60" s="30"/>
      <c r="L60" s="30"/>
    </row>
    <row r="61" spans="1:18" ht="12.75" customHeight="1" thickBot="1" x14ac:dyDescent="0.25">
      <c r="B61" s="262" t="s">
        <v>25</v>
      </c>
      <c r="C61" s="263"/>
      <c r="D61" s="264"/>
      <c r="E61" s="35" t="s">
        <v>110</v>
      </c>
    </row>
    <row r="62" spans="1:18" ht="13.5" thickBot="1" x14ac:dyDescent="0.25">
      <c r="B62" s="279" t="s">
        <v>2</v>
      </c>
      <c r="C62" s="280"/>
      <c r="D62" s="281"/>
      <c r="E62" s="17" t="s">
        <v>24</v>
      </c>
      <c r="F62" s="17" t="s">
        <v>3</v>
      </c>
      <c r="G62" s="17" t="s">
        <v>1</v>
      </c>
      <c r="H62" s="17" t="s">
        <v>8</v>
      </c>
      <c r="I62" s="17" t="s">
        <v>9</v>
      </c>
      <c r="J62" s="17" t="s">
        <v>10</v>
      </c>
      <c r="K62" s="114" t="s">
        <v>1</v>
      </c>
      <c r="L62" s="29"/>
    </row>
    <row r="63" spans="1:18" s="49" customFormat="1" x14ac:dyDescent="0.2">
      <c r="B63" s="271"/>
      <c r="C63" s="272"/>
      <c r="D63" s="272"/>
      <c r="E63" s="69"/>
      <c r="F63" s="70"/>
      <c r="G63" s="71"/>
      <c r="H63" s="78"/>
      <c r="I63" s="78"/>
      <c r="J63" s="78"/>
      <c r="K63" s="100">
        <f t="shared" ref="K63:K75" si="3">(G63*H63*I63*J63)</f>
        <v>0</v>
      </c>
      <c r="L63" s="56"/>
      <c r="M63" s="56"/>
      <c r="Q63" s="49" t="e">
        <f>IF(#REF!="In-Kind", K63)</f>
        <v>#REF!</v>
      </c>
    </row>
    <row r="64" spans="1:18" s="49" customFormat="1" x14ac:dyDescent="0.2">
      <c r="B64" s="269"/>
      <c r="C64" s="270"/>
      <c r="D64" s="270"/>
      <c r="E64" s="87"/>
      <c r="F64" s="46"/>
      <c r="G64" s="45"/>
      <c r="H64" s="76"/>
      <c r="I64" s="76"/>
      <c r="J64" s="76"/>
      <c r="K64" s="100">
        <f t="shared" si="3"/>
        <v>0</v>
      </c>
      <c r="L64" s="56"/>
      <c r="M64" s="56"/>
      <c r="Q64" s="49" t="e">
        <f>IF(#REF!="In-Kind", K64)</f>
        <v>#REF!</v>
      </c>
    </row>
    <row r="65" spans="2:18" s="49" customFormat="1" x14ac:dyDescent="0.2">
      <c r="B65" s="269"/>
      <c r="C65" s="270"/>
      <c r="D65" s="270"/>
      <c r="E65" s="87"/>
      <c r="F65" s="44"/>
      <c r="G65" s="45"/>
      <c r="H65" s="76"/>
      <c r="I65" s="76"/>
      <c r="J65" s="76"/>
      <c r="K65" s="115">
        <f t="shared" si="3"/>
        <v>0</v>
      </c>
      <c r="L65" s="56"/>
      <c r="M65" s="56"/>
      <c r="Q65" s="49" t="e">
        <f>IF(#REF!="In-Kind", K65)</f>
        <v>#REF!</v>
      </c>
    </row>
    <row r="66" spans="2:18" s="49" customFormat="1" x14ac:dyDescent="0.2">
      <c r="B66" s="269"/>
      <c r="C66" s="270"/>
      <c r="D66" s="270"/>
      <c r="E66" s="87"/>
      <c r="F66" s="46"/>
      <c r="G66" s="45"/>
      <c r="H66" s="76"/>
      <c r="I66" s="76"/>
      <c r="J66" s="76"/>
      <c r="K66" s="100">
        <f t="shared" si="3"/>
        <v>0</v>
      </c>
      <c r="L66" s="56"/>
      <c r="M66" s="56"/>
      <c r="Q66" s="49" t="e">
        <f>IF(#REF!="In-Kind", K66)</f>
        <v>#REF!</v>
      </c>
    </row>
    <row r="67" spans="2:18" s="49" customFormat="1" x14ac:dyDescent="0.2">
      <c r="B67" s="269"/>
      <c r="C67" s="270"/>
      <c r="D67" s="270"/>
      <c r="E67" s="87"/>
      <c r="F67" s="46"/>
      <c r="G67" s="45"/>
      <c r="H67" s="76"/>
      <c r="I67" s="76"/>
      <c r="J67" s="76"/>
      <c r="K67" s="100">
        <f t="shared" si="3"/>
        <v>0</v>
      </c>
      <c r="L67" s="56"/>
      <c r="M67" s="56"/>
      <c r="Q67" s="49" t="e">
        <f>IF(#REF!="In-Kind", K67)</f>
        <v>#REF!</v>
      </c>
    </row>
    <row r="68" spans="2:18" s="49" customFormat="1" x14ac:dyDescent="0.2">
      <c r="B68" s="269"/>
      <c r="C68" s="270"/>
      <c r="D68" s="270"/>
      <c r="E68" s="87"/>
      <c r="F68" s="95"/>
      <c r="G68" s="45"/>
      <c r="H68" s="76"/>
      <c r="I68" s="76"/>
      <c r="J68" s="76"/>
      <c r="K68" s="100">
        <f t="shared" si="3"/>
        <v>0</v>
      </c>
      <c r="L68" s="50"/>
      <c r="M68" s="50"/>
      <c r="N68" s="50"/>
      <c r="O68" s="50"/>
      <c r="Q68" s="49" t="e">
        <f>IF(#REF!="In-Kind", K68)</f>
        <v>#REF!</v>
      </c>
    </row>
    <row r="69" spans="2:18" s="49" customFormat="1" x14ac:dyDescent="0.2">
      <c r="B69" s="269"/>
      <c r="C69" s="270"/>
      <c r="D69" s="270"/>
      <c r="E69" s="87"/>
      <c r="F69" s="46"/>
      <c r="G69" s="45"/>
      <c r="H69" s="76"/>
      <c r="I69" s="76"/>
      <c r="J69" s="76"/>
      <c r="K69" s="100">
        <f t="shared" si="3"/>
        <v>0</v>
      </c>
      <c r="L69" s="58"/>
      <c r="M69" s="58"/>
      <c r="N69" s="58"/>
      <c r="O69" s="58"/>
      <c r="Q69" s="49" t="e">
        <f>IF(#REF!="In-Kind", K69)</f>
        <v>#REF!</v>
      </c>
    </row>
    <row r="70" spans="2:18" s="49" customFormat="1" x14ac:dyDescent="0.2">
      <c r="B70" s="269"/>
      <c r="C70" s="270"/>
      <c r="D70" s="270"/>
      <c r="E70" s="87"/>
      <c r="F70" s="46"/>
      <c r="G70" s="45"/>
      <c r="H70" s="76"/>
      <c r="I70" s="76"/>
      <c r="J70" s="76"/>
      <c r="K70" s="100">
        <f t="shared" si="3"/>
        <v>0</v>
      </c>
      <c r="L70" s="57"/>
      <c r="M70" s="59"/>
      <c r="N70" s="54"/>
      <c r="O70" s="54"/>
      <c r="Q70" s="49" t="e">
        <f>IF(#REF!="In-Kind", K70)</f>
        <v>#REF!</v>
      </c>
    </row>
    <row r="71" spans="2:18" s="49" customFormat="1" x14ac:dyDescent="0.2">
      <c r="B71" s="269"/>
      <c r="C71" s="270"/>
      <c r="D71" s="270"/>
      <c r="E71" s="87"/>
      <c r="F71" s="46"/>
      <c r="G71" s="45"/>
      <c r="H71" s="76"/>
      <c r="I71" s="76"/>
      <c r="J71" s="76"/>
      <c r="K71" s="100">
        <f t="shared" si="3"/>
        <v>0</v>
      </c>
      <c r="L71" s="57"/>
      <c r="M71" s="59"/>
      <c r="N71" s="54"/>
      <c r="O71" s="54"/>
      <c r="Q71" s="49" t="e">
        <f>IF(#REF!="In-Kind", K71)</f>
        <v>#REF!</v>
      </c>
    </row>
    <row r="72" spans="2:18" s="49" customFormat="1" x14ac:dyDescent="0.2">
      <c r="B72" s="269"/>
      <c r="C72" s="270"/>
      <c r="D72" s="270"/>
      <c r="E72" s="87"/>
      <c r="F72" s="46"/>
      <c r="G72" s="45"/>
      <c r="H72" s="76"/>
      <c r="I72" s="76"/>
      <c r="J72" s="76"/>
      <c r="K72" s="100">
        <f t="shared" si="3"/>
        <v>0</v>
      </c>
      <c r="L72" s="57"/>
      <c r="M72" s="59"/>
      <c r="N72" s="54"/>
      <c r="O72" s="54"/>
      <c r="Q72" s="49" t="e">
        <f>IF(#REF!="In-Kind", K72)</f>
        <v>#REF!</v>
      </c>
    </row>
    <row r="73" spans="2:18" s="49" customFormat="1" x14ac:dyDescent="0.2">
      <c r="B73" s="269"/>
      <c r="C73" s="270"/>
      <c r="D73" s="270"/>
      <c r="E73" s="87"/>
      <c r="F73" s="46"/>
      <c r="G73" s="45"/>
      <c r="H73" s="76"/>
      <c r="I73" s="76"/>
      <c r="J73" s="76"/>
      <c r="K73" s="100">
        <f t="shared" si="3"/>
        <v>0</v>
      </c>
      <c r="L73" s="57"/>
      <c r="M73" s="59"/>
      <c r="N73" s="54"/>
      <c r="O73" s="54"/>
      <c r="Q73" s="49" t="e">
        <f>IF(#REF!="In-Kind", K73)</f>
        <v>#REF!</v>
      </c>
    </row>
    <row r="74" spans="2:18" s="49" customFormat="1" x14ac:dyDescent="0.2">
      <c r="B74" s="269"/>
      <c r="C74" s="270"/>
      <c r="D74" s="270"/>
      <c r="E74" s="87"/>
      <c r="F74" s="46"/>
      <c r="G74" s="45"/>
      <c r="H74" s="76"/>
      <c r="I74" s="76"/>
      <c r="J74" s="76"/>
      <c r="K74" s="100">
        <f t="shared" si="3"/>
        <v>0</v>
      </c>
      <c r="L74" s="54"/>
      <c r="M74" s="59"/>
      <c r="N74" s="54"/>
      <c r="O74" s="54"/>
      <c r="Q74" s="49" t="e">
        <f>IF(#REF!="In-Kind", K74)</f>
        <v>#REF!</v>
      </c>
    </row>
    <row r="75" spans="2:18" s="49" customFormat="1" ht="13.5" thickBot="1" x14ac:dyDescent="0.25">
      <c r="B75" s="260"/>
      <c r="C75" s="261"/>
      <c r="D75" s="261"/>
      <c r="E75" s="93"/>
      <c r="F75" s="92"/>
      <c r="G75" s="47"/>
      <c r="H75" s="66"/>
      <c r="I75" s="66"/>
      <c r="J75" s="66"/>
      <c r="K75" s="109">
        <f t="shared" si="3"/>
        <v>0</v>
      </c>
      <c r="L75" s="54"/>
      <c r="M75" s="60"/>
      <c r="N75" s="54"/>
      <c r="O75" s="54"/>
      <c r="Q75" s="49" t="e">
        <f>IF(#REF!="In-Kind", K75)</f>
        <v>#REF!</v>
      </c>
    </row>
    <row r="76" spans="2:18" ht="13.5" thickBot="1" x14ac:dyDescent="0.25">
      <c r="B76" s="30"/>
      <c r="C76" s="30"/>
      <c r="D76" s="30"/>
      <c r="E76" s="30"/>
      <c r="F76" s="30"/>
      <c r="G76" s="30"/>
      <c r="H76" s="30"/>
      <c r="I76" s="30"/>
      <c r="J76" s="30"/>
      <c r="K76" s="30"/>
      <c r="M76" s="9"/>
      <c r="N76" s="10"/>
      <c r="O76" s="9"/>
      <c r="P76" s="9"/>
      <c r="R76" s="2" t="e">
        <f>SUM(Q63:Q75)</f>
        <v>#REF!</v>
      </c>
    </row>
    <row r="77" spans="2:18" ht="13.5" thickBot="1" x14ac:dyDescent="0.25">
      <c r="B77" s="262" t="s">
        <v>31</v>
      </c>
      <c r="C77" s="263"/>
      <c r="D77" s="264"/>
      <c r="M77" s="9"/>
      <c r="N77" s="10"/>
      <c r="O77" s="9"/>
      <c r="P77" s="9"/>
    </row>
    <row r="78" spans="2:18" ht="28.5" customHeight="1" x14ac:dyDescent="0.2">
      <c r="B78" s="209" t="s">
        <v>2</v>
      </c>
      <c r="C78" s="210"/>
      <c r="D78" s="211"/>
      <c r="E78" s="265" t="s">
        <v>24</v>
      </c>
      <c r="F78" s="211"/>
      <c r="G78" s="265" t="s">
        <v>28</v>
      </c>
      <c r="H78" s="211"/>
      <c r="I78" s="90" t="s">
        <v>29</v>
      </c>
      <c r="J78" s="6" t="s">
        <v>26</v>
      </c>
      <c r="K78" s="112" t="s">
        <v>27</v>
      </c>
      <c r="L78" s="9"/>
      <c r="M78" s="10"/>
      <c r="N78" s="9"/>
      <c r="O78" s="9"/>
    </row>
    <row r="79" spans="2:18" s="49" customFormat="1" x14ac:dyDescent="0.2">
      <c r="B79" s="266"/>
      <c r="C79" s="267"/>
      <c r="D79" s="268"/>
      <c r="E79" s="195"/>
      <c r="F79" s="169"/>
      <c r="G79" s="258"/>
      <c r="H79" s="259"/>
      <c r="I79" s="72"/>
      <c r="J79" s="76"/>
      <c r="K79" s="100">
        <f>I79*J79</f>
        <v>0</v>
      </c>
      <c r="Q79" s="49" t="e">
        <f>IF(#REF!="In-Kind", K79)</f>
        <v>#REF!</v>
      </c>
    </row>
    <row r="80" spans="2:18" s="49" customFormat="1" x14ac:dyDescent="0.2">
      <c r="B80" s="257"/>
      <c r="C80" s="189"/>
      <c r="D80" s="189"/>
      <c r="E80" s="195"/>
      <c r="F80" s="169"/>
      <c r="G80" s="258"/>
      <c r="H80" s="259"/>
      <c r="I80" s="72"/>
      <c r="J80" s="76"/>
      <c r="K80" s="100">
        <f>I80*J80</f>
        <v>0</v>
      </c>
      <c r="Q80" s="49" t="e">
        <f>IF(#REF!="In-Kind", K80)</f>
        <v>#REF!</v>
      </c>
    </row>
    <row r="81" spans="2:18" s="49" customFormat="1" x14ac:dyDescent="0.2">
      <c r="B81" s="257"/>
      <c r="C81" s="189"/>
      <c r="D81" s="189"/>
      <c r="E81" s="195"/>
      <c r="F81" s="169"/>
      <c r="G81" s="258"/>
      <c r="H81" s="259"/>
      <c r="I81" s="72"/>
      <c r="J81" s="76"/>
      <c r="K81" s="100">
        <f t="shared" ref="K81:K86" si="4">I81*J81</f>
        <v>0</v>
      </c>
      <c r="Q81" s="49" t="e">
        <f>IF(#REF!="In-Kind", K81)</f>
        <v>#REF!</v>
      </c>
    </row>
    <row r="82" spans="2:18" s="49" customFormat="1" ht="12.75" customHeight="1" x14ac:dyDescent="0.2">
      <c r="B82" s="257"/>
      <c r="C82" s="189"/>
      <c r="D82" s="189"/>
      <c r="E82" s="195"/>
      <c r="F82" s="169"/>
      <c r="G82" s="258"/>
      <c r="H82" s="259"/>
      <c r="I82" s="72"/>
      <c r="J82" s="76"/>
      <c r="K82" s="100">
        <f t="shared" si="4"/>
        <v>0</v>
      </c>
      <c r="Q82" s="49" t="e">
        <f>IF(#REF!="In-Kind", K82)</f>
        <v>#REF!</v>
      </c>
    </row>
    <row r="83" spans="2:18" s="49" customFormat="1" x14ac:dyDescent="0.2">
      <c r="B83" s="257"/>
      <c r="C83" s="189"/>
      <c r="D83" s="189"/>
      <c r="E83" s="195"/>
      <c r="F83" s="169"/>
      <c r="G83" s="258"/>
      <c r="H83" s="259"/>
      <c r="I83" s="72"/>
      <c r="J83" s="76"/>
      <c r="K83" s="100">
        <f t="shared" si="4"/>
        <v>0</v>
      </c>
      <c r="Q83" s="49" t="e">
        <f>IF(#REF!="In-Kind", K83)</f>
        <v>#REF!</v>
      </c>
    </row>
    <row r="84" spans="2:18" s="49" customFormat="1" x14ac:dyDescent="0.2">
      <c r="B84" s="257"/>
      <c r="C84" s="189"/>
      <c r="D84" s="189"/>
      <c r="E84" s="195"/>
      <c r="F84" s="169"/>
      <c r="G84" s="258"/>
      <c r="H84" s="259"/>
      <c r="I84" s="72"/>
      <c r="J84" s="76"/>
      <c r="K84" s="100">
        <f t="shared" si="4"/>
        <v>0</v>
      </c>
      <c r="Q84" s="49" t="e">
        <f>IF(#REF!="In-Kind", K84)</f>
        <v>#REF!</v>
      </c>
    </row>
    <row r="85" spans="2:18" s="49" customFormat="1" ht="12.75" customHeight="1" x14ac:dyDescent="0.2">
      <c r="B85" s="257"/>
      <c r="C85" s="189"/>
      <c r="D85" s="189"/>
      <c r="E85" s="195"/>
      <c r="F85" s="169"/>
      <c r="G85" s="258"/>
      <c r="H85" s="259"/>
      <c r="I85" s="72"/>
      <c r="J85" s="76"/>
      <c r="K85" s="100">
        <f t="shared" si="4"/>
        <v>0</v>
      </c>
      <c r="Q85" s="49" t="e">
        <f>IF(#REF!="In-Kind", K85)</f>
        <v>#REF!</v>
      </c>
    </row>
    <row r="86" spans="2:18" s="49" customFormat="1" ht="13.5" thickBot="1" x14ac:dyDescent="0.25">
      <c r="B86" s="244"/>
      <c r="C86" s="245"/>
      <c r="D86" s="246"/>
      <c r="E86" s="238"/>
      <c r="F86" s="222"/>
      <c r="G86" s="247"/>
      <c r="H86" s="248"/>
      <c r="I86" s="73"/>
      <c r="J86" s="77"/>
      <c r="K86" s="108">
        <f t="shared" si="4"/>
        <v>0</v>
      </c>
      <c r="Q86" s="49" t="e">
        <f>IF(#REF!="In-Kind", K86)</f>
        <v>#REF!</v>
      </c>
    </row>
    <row r="87" spans="2:18" ht="13.5" thickBot="1" x14ac:dyDescent="0.25">
      <c r="I87" s="184" t="s">
        <v>32</v>
      </c>
      <c r="J87" s="185"/>
      <c r="K87" s="113">
        <f>SUM(K63:K86)</f>
        <v>0</v>
      </c>
      <c r="R87" s="2" t="e">
        <f>SUM(Q79:Q86)</f>
        <v>#REF!</v>
      </c>
    </row>
    <row r="88" spans="2:18" ht="13.5" thickBot="1" x14ac:dyDescent="0.25">
      <c r="J88" s="5"/>
      <c r="K88" s="5"/>
      <c r="L88" s="11"/>
    </row>
    <row r="89" spans="2:18" ht="12.75" customHeight="1" x14ac:dyDescent="0.2">
      <c r="B89" s="161" t="s">
        <v>95</v>
      </c>
      <c r="C89" s="249"/>
      <c r="D89" s="249"/>
      <c r="E89" s="249"/>
      <c r="F89" s="249"/>
      <c r="G89" s="249"/>
      <c r="H89" s="249"/>
      <c r="I89" s="249"/>
      <c r="J89" s="249"/>
      <c r="K89" s="249"/>
      <c r="L89" s="250"/>
    </row>
    <row r="90" spans="2:18" x14ac:dyDescent="0.2">
      <c r="B90" s="251"/>
      <c r="C90" s="252"/>
      <c r="D90" s="252"/>
      <c r="E90" s="252"/>
      <c r="F90" s="252"/>
      <c r="G90" s="252"/>
      <c r="H90" s="252"/>
      <c r="I90" s="252"/>
      <c r="J90" s="252"/>
      <c r="K90" s="252"/>
      <c r="L90" s="253"/>
    </row>
    <row r="91" spans="2:18" x14ac:dyDescent="0.2">
      <c r="B91" s="251"/>
      <c r="C91" s="252"/>
      <c r="D91" s="252"/>
      <c r="E91" s="252"/>
      <c r="F91" s="252"/>
      <c r="G91" s="252"/>
      <c r="H91" s="252"/>
      <c r="I91" s="252"/>
      <c r="J91" s="252"/>
      <c r="K91" s="252"/>
      <c r="L91" s="253"/>
    </row>
    <row r="92" spans="2:18" ht="6.75" customHeight="1" thickBot="1" x14ac:dyDescent="0.25">
      <c r="B92" s="254"/>
      <c r="C92" s="255"/>
      <c r="D92" s="255"/>
      <c r="E92" s="255"/>
      <c r="F92" s="255"/>
      <c r="G92" s="255"/>
      <c r="H92" s="255"/>
      <c r="I92" s="255"/>
      <c r="J92" s="255"/>
      <c r="K92" s="255"/>
      <c r="L92" s="256"/>
    </row>
    <row r="93" spans="2:18" ht="13.5" thickBot="1" x14ac:dyDescent="0.25"/>
    <row r="94" spans="2:18" x14ac:dyDescent="0.2">
      <c r="B94" s="209" t="s">
        <v>30</v>
      </c>
      <c r="C94" s="210"/>
      <c r="D94" s="210"/>
      <c r="E94" s="210"/>
      <c r="F94" s="17" t="s">
        <v>12</v>
      </c>
      <c r="G94" s="212" t="s">
        <v>57</v>
      </c>
      <c r="H94" s="213"/>
      <c r="I94" s="212" t="s">
        <v>15</v>
      </c>
      <c r="J94" s="213"/>
      <c r="K94" s="114" t="s">
        <v>1</v>
      </c>
      <c r="L94" s="12"/>
      <c r="M94" s="12"/>
      <c r="N94" s="12"/>
      <c r="O94" s="12"/>
    </row>
    <row r="95" spans="2:18" s="49" customFormat="1" x14ac:dyDescent="0.2">
      <c r="B95" s="214"/>
      <c r="C95" s="215"/>
      <c r="D95" s="215"/>
      <c r="E95" s="215"/>
      <c r="F95" s="36"/>
      <c r="G95" s="170"/>
      <c r="H95" s="171"/>
      <c r="I95" s="195"/>
      <c r="J95" s="169"/>
      <c r="K95" s="100">
        <f t="shared" ref="K95:K109" si="5">SUM(F95*G95)</f>
        <v>0</v>
      </c>
      <c r="Q95" s="49" t="e">
        <f>IF(#REF!="In-Kind", K95)</f>
        <v>#REF!</v>
      </c>
    </row>
    <row r="96" spans="2:18" s="49" customFormat="1" x14ac:dyDescent="0.2">
      <c r="B96" s="167"/>
      <c r="C96" s="168"/>
      <c r="D96" s="168"/>
      <c r="E96" s="169"/>
      <c r="F96" s="36"/>
      <c r="G96" s="170"/>
      <c r="H96" s="171"/>
      <c r="I96" s="88"/>
      <c r="J96" s="89"/>
      <c r="K96" s="100">
        <f t="shared" si="5"/>
        <v>0</v>
      </c>
    </row>
    <row r="97" spans="2:18" s="49" customFormat="1" x14ac:dyDescent="0.2">
      <c r="B97" s="167"/>
      <c r="C97" s="168"/>
      <c r="D97" s="168"/>
      <c r="E97" s="169"/>
      <c r="F97" s="36"/>
      <c r="G97" s="170"/>
      <c r="H97" s="171"/>
      <c r="I97" s="88"/>
      <c r="J97" s="89"/>
      <c r="K97" s="100">
        <f t="shared" si="5"/>
        <v>0</v>
      </c>
    </row>
    <row r="98" spans="2:18" s="49" customFormat="1" x14ac:dyDescent="0.2">
      <c r="B98" s="167"/>
      <c r="C98" s="168"/>
      <c r="D98" s="168"/>
      <c r="E98" s="169"/>
      <c r="F98" s="36"/>
      <c r="G98" s="170"/>
      <c r="H98" s="171"/>
      <c r="I98" s="88"/>
      <c r="J98" s="89"/>
      <c r="K98" s="100">
        <f t="shared" si="5"/>
        <v>0</v>
      </c>
    </row>
    <row r="99" spans="2:18" s="49" customFormat="1" x14ac:dyDescent="0.2">
      <c r="B99" s="167"/>
      <c r="C99" s="168"/>
      <c r="D99" s="168"/>
      <c r="E99" s="169"/>
      <c r="F99" s="36"/>
      <c r="G99" s="170"/>
      <c r="H99" s="171"/>
      <c r="I99" s="88"/>
      <c r="J99" s="89"/>
      <c r="K99" s="100">
        <f t="shared" si="5"/>
        <v>0</v>
      </c>
    </row>
    <row r="100" spans="2:18" s="49" customFormat="1" x14ac:dyDescent="0.2">
      <c r="B100" s="167"/>
      <c r="C100" s="168"/>
      <c r="D100" s="168"/>
      <c r="E100" s="169"/>
      <c r="F100" s="36"/>
      <c r="G100" s="170"/>
      <c r="H100" s="171"/>
      <c r="I100" s="88"/>
      <c r="J100" s="89"/>
      <c r="K100" s="100">
        <f t="shared" si="5"/>
        <v>0</v>
      </c>
    </row>
    <row r="101" spans="2:18" s="49" customFormat="1" x14ac:dyDescent="0.2">
      <c r="B101" s="167"/>
      <c r="C101" s="168"/>
      <c r="D101" s="168"/>
      <c r="E101" s="169"/>
      <c r="F101" s="36"/>
      <c r="G101" s="170"/>
      <c r="H101" s="171"/>
      <c r="I101" s="88"/>
      <c r="J101" s="89"/>
      <c r="K101" s="100">
        <f t="shared" si="5"/>
        <v>0</v>
      </c>
    </row>
    <row r="102" spans="2:18" s="49" customFormat="1" x14ac:dyDescent="0.2">
      <c r="B102" s="167"/>
      <c r="C102" s="168"/>
      <c r="D102" s="168"/>
      <c r="E102" s="169"/>
      <c r="F102" s="36"/>
      <c r="G102" s="170"/>
      <c r="H102" s="171"/>
      <c r="I102" s="88"/>
      <c r="J102" s="89"/>
      <c r="K102" s="100">
        <f t="shared" si="5"/>
        <v>0</v>
      </c>
    </row>
    <row r="103" spans="2:18" s="49" customFormat="1" x14ac:dyDescent="0.2">
      <c r="B103" s="167"/>
      <c r="C103" s="168"/>
      <c r="D103" s="168"/>
      <c r="E103" s="169"/>
      <c r="F103" s="36"/>
      <c r="G103" s="170"/>
      <c r="H103" s="171"/>
      <c r="I103" s="88"/>
      <c r="J103" s="89"/>
      <c r="K103" s="100">
        <f t="shared" si="5"/>
        <v>0</v>
      </c>
    </row>
    <row r="104" spans="2:18" s="49" customFormat="1" ht="12" customHeight="1" x14ac:dyDescent="0.2">
      <c r="B104" s="214"/>
      <c r="C104" s="215"/>
      <c r="D104" s="215"/>
      <c r="E104" s="215"/>
      <c r="F104" s="36"/>
      <c r="G104" s="170"/>
      <c r="H104" s="171"/>
      <c r="I104" s="195"/>
      <c r="J104" s="169"/>
      <c r="K104" s="100">
        <f t="shared" si="5"/>
        <v>0</v>
      </c>
      <c r="Q104" s="49" t="e">
        <f>IF(#REF!="In-Kind", K104)</f>
        <v>#REF!</v>
      </c>
    </row>
    <row r="105" spans="2:18" s="49" customFormat="1" x14ac:dyDescent="0.2">
      <c r="B105" s="214"/>
      <c r="C105" s="215"/>
      <c r="D105" s="215"/>
      <c r="E105" s="215"/>
      <c r="F105" s="36"/>
      <c r="G105" s="170"/>
      <c r="H105" s="171"/>
      <c r="I105" s="195"/>
      <c r="J105" s="169"/>
      <c r="K105" s="100">
        <f t="shared" si="5"/>
        <v>0</v>
      </c>
      <c r="Q105" s="49" t="e">
        <f>IF(#REF!="In-Kind", K105)</f>
        <v>#REF!</v>
      </c>
    </row>
    <row r="106" spans="2:18" s="49" customFormat="1" x14ac:dyDescent="0.2">
      <c r="B106" s="214"/>
      <c r="C106" s="215"/>
      <c r="D106" s="215"/>
      <c r="E106" s="215"/>
      <c r="F106" s="36"/>
      <c r="G106" s="170"/>
      <c r="H106" s="171"/>
      <c r="I106" s="195"/>
      <c r="J106" s="169"/>
      <c r="K106" s="100">
        <f t="shared" si="5"/>
        <v>0</v>
      </c>
      <c r="Q106" s="49" t="e">
        <f>IF(#REF!="In-Kind", K106)</f>
        <v>#REF!</v>
      </c>
    </row>
    <row r="107" spans="2:18" s="49" customFormat="1" x14ac:dyDescent="0.2">
      <c r="B107" s="214"/>
      <c r="C107" s="215"/>
      <c r="D107" s="215"/>
      <c r="E107" s="215"/>
      <c r="F107" s="36"/>
      <c r="G107" s="170"/>
      <c r="H107" s="171"/>
      <c r="I107" s="195"/>
      <c r="J107" s="169"/>
      <c r="K107" s="100">
        <f t="shared" si="5"/>
        <v>0</v>
      </c>
      <c r="Q107" s="49" t="e">
        <f>IF(#REF!="In-Kind", K107)</f>
        <v>#REF!</v>
      </c>
    </row>
    <row r="108" spans="2:18" s="49" customFormat="1" x14ac:dyDescent="0.2">
      <c r="B108" s="214"/>
      <c r="C108" s="215"/>
      <c r="D108" s="215"/>
      <c r="E108" s="215"/>
      <c r="F108" s="36"/>
      <c r="G108" s="170"/>
      <c r="H108" s="171"/>
      <c r="I108" s="195"/>
      <c r="J108" s="169"/>
      <c r="K108" s="100">
        <f t="shared" si="5"/>
        <v>0</v>
      </c>
      <c r="Q108" s="49" t="e">
        <f>IF(#REF!="In-Kind", K108)</f>
        <v>#REF!</v>
      </c>
    </row>
    <row r="109" spans="2:18" s="49" customFormat="1" ht="13.5" thickBot="1" x14ac:dyDescent="0.25">
      <c r="B109" s="196"/>
      <c r="C109" s="197"/>
      <c r="D109" s="197"/>
      <c r="E109" s="197"/>
      <c r="F109" s="38"/>
      <c r="G109" s="236"/>
      <c r="H109" s="237"/>
      <c r="I109" s="238"/>
      <c r="J109" s="222"/>
      <c r="K109" s="100">
        <f t="shared" si="5"/>
        <v>0</v>
      </c>
      <c r="Q109" s="49" t="e">
        <f>IF(#REF!="In-Kind", K109)</f>
        <v>#REF!</v>
      </c>
    </row>
    <row r="110" spans="2:18" ht="13.5" thickBot="1" x14ac:dyDescent="0.25">
      <c r="B110" s="27"/>
      <c r="C110" s="27"/>
      <c r="D110" s="27"/>
      <c r="I110" s="239" t="s">
        <v>17</v>
      </c>
      <c r="J110" s="240"/>
      <c r="K110" s="101">
        <f>SUM(K95:K109)</f>
        <v>0</v>
      </c>
      <c r="R110" s="2" t="e">
        <f>SUM(Q95:Q109)</f>
        <v>#REF!</v>
      </c>
    </row>
    <row r="111" spans="2:18" ht="13.5" thickBot="1" x14ac:dyDescent="0.25"/>
    <row r="112" spans="2:18" ht="12.75" customHeight="1" x14ac:dyDescent="0.2">
      <c r="B112" s="161" t="s">
        <v>96</v>
      </c>
      <c r="C112" s="162"/>
      <c r="D112" s="162"/>
      <c r="E112" s="162"/>
      <c r="F112" s="162"/>
      <c r="G112" s="162"/>
      <c r="H112" s="162"/>
      <c r="I112" s="162"/>
      <c r="J112" s="162"/>
      <c r="K112" s="162"/>
      <c r="L112" s="163"/>
    </row>
    <row r="113" spans="2:18" ht="32.25" customHeight="1" thickBot="1" x14ac:dyDescent="0.25">
      <c r="B113" s="164"/>
      <c r="C113" s="165"/>
      <c r="D113" s="165"/>
      <c r="E113" s="165"/>
      <c r="F113" s="165"/>
      <c r="G113" s="165"/>
      <c r="H113" s="165"/>
      <c r="I113" s="165"/>
      <c r="J113" s="165"/>
      <c r="K113" s="165"/>
      <c r="L113" s="166"/>
    </row>
    <row r="114" spans="2:18" ht="13.5" thickBot="1" x14ac:dyDescent="0.25">
      <c r="K114" s="1"/>
      <c r="L114" s="13"/>
    </row>
    <row r="115" spans="2:18" x14ac:dyDescent="0.2">
      <c r="B115" s="241" t="s">
        <v>3</v>
      </c>
      <c r="C115" s="219"/>
      <c r="D115" s="219"/>
      <c r="E115" s="213"/>
      <c r="F115" s="17" t="s">
        <v>14</v>
      </c>
      <c r="G115" s="242" t="s">
        <v>13</v>
      </c>
      <c r="H115" s="243"/>
      <c r="I115" s="212" t="s">
        <v>15</v>
      </c>
      <c r="J115" s="213"/>
      <c r="K115" s="114" t="s">
        <v>1</v>
      </c>
    </row>
    <row r="116" spans="2:18" s="49" customFormat="1" x14ac:dyDescent="0.2">
      <c r="B116" s="167"/>
      <c r="C116" s="168"/>
      <c r="D116" s="168"/>
      <c r="E116" s="169"/>
      <c r="F116" s="36"/>
      <c r="G116" s="234"/>
      <c r="H116" s="235"/>
      <c r="I116" s="195"/>
      <c r="J116" s="169"/>
      <c r="K116" s="100">
        <f t="shared" ref="K116:K126" si="6">SUM(F116*G116)</f>
        <v>0</v>
      </c>
      <c r="L116" s="53"/>
      <c r="M116" s="53"/>
      <c r="Q116" s="49" t="e">
        <f>IF(#REF!="In-Kind", K116)</f>
        <v>#REF!</v>
      </c>
    </row>
    <row r="117" spans="2:18" s="49" customFormat="1" x14ac:dyDescent="0.2">
      <c r="B117" s="167"/>
      <c r="C117" s="168"/>
      <c r="D117" s="168"/>
      <c r="E117" s="169"/>
      <c r="F117" s="36"/>
      <c r="G117" s="234"/>
      <c r="H117" s="235"/>
      <c r="I117" s="195"/>
      <c r="J117" s="169"/>
      <c r="K117" s="100">
        <f t="shared" si="6"/>
        <v>0</v>
      </c>
      <c r="L117" s="53"/>
      <c r="M117" s="53"/>
      <c r="Q117" s="49" t="e">
        <f>IF(#REF!="In-Kind", K117)</f>
        <v>#REF!</v>
      </c>
    </row>
    <row r="118" spans="2:18" s="49" customFormat="1" x14ac:dyDescent="0.2">
      <c r="B118" s="167"/>
      <c r="C118" s="168"/>
      <c r="D118" s="168"/>
      <c r="E118" s="169"/>
      <c r="F118" s="36"/>
      <c r="G118" s="234"/>
      <c r="H118" s="235"/>
      <c r="I118" s="195"/>
      <c r="J118" s="169"/>
      <c r="K118" s="100">
        <f t="shared" si="6"/>
        <v>0</v>
      </c>
      <c r="L118" s="54"/>
      <c r="M118" s="54"/>
      <c r="Q118" s="49" t="e">
        <f>IF(#REF!="In-Kind", K118)</f>
        <v>#REF!</v>
      </c>
    </row>
    <row r="119" spans="2:18" s="49" customFormat="1" x14ac:dyDescent="0.2">
      <c r="B119" s="167"/>
      <c r="C119" s="168"/>
      <c r="D119" s="168"/>
      <c r="E119" s="169"/>
      <c r="F119" s="36"/>
      <c r="G119" s="234"/>
      <c r="H119" s="235"/>
      <c r="I119" s="195"/>
      <c r="J119" s="169"/>
      <c r="K119" s="100">
        <f t="shared" si="6"/>
        <v>0</v>
      </c>
      <c r="L119" s="54"/>
      <c r="M119" s="54"/>
      <c r="Q119" s="49" t="e">
        <f>IF(#REF!="In-Kind", K119)</f>
        <v>#REF!</v>
      </c>
    </row>
    <row r="120" spans="2:18" s="49" customFormat="1" x14ac:dyDescent="0.2">
      <c r="B120" s="167"/>
      <c r="C120" s="168"/>
      <c r="D120" s="168"/>
      <c r="E120" s="169"/>
      <c r="F120" s="36"/>
      <c r="G120" s="234"/>
      <c r="H120" s="235"/>
      <c r="I120" s="189"/>
      <c r="J120" s="189"/>
      <c r="K120" s="100">
        <f t="shared" si="6"/>
        <v>0</v>
      </c>
      <c r="L120" s="54"/>
      <c r="M120" s="55"/>
      <c r="N120" s="55"/>
      <c r="O120" s="55"/>
      <c r="P120" s="55"/>
      <c r="Q120" s="49" t="e">
        <f>IF(#REF!="In-Kind", K120)</f>
        <v>#REF!</v>
      </c>
    </row>
    <row r="121" spans="2:18" s="49" customFormat="1" x14ac:dyDescent="0.2">
      <c r="B121" s="167"/>
      <c r="C121" s="168"/>
      <c r="D121" s="168"/>
      <c r="E121" s="169"/>
      <c r="F121" s="36"/>
      <c r="G121" s="234"/>
      <c r="H121" s="235"/>
      <c r="I121" s="195"/>
      <c r="J121" s="169"/>
      <c r="K121" s="100">
        <f t="shared" si="6"/>
        <v>0</v>
      </c>
      <c r="L121" s="53"/>
      <c r="M121" s="53"/>
      <c r="Q121" s="49" t="e">
        <f>IF(#REF!="In-Kind", K121)</f>
        <v>#REF!</v>
      </c>
    </row>
    <row r="122" spans="2:18" s="49" customFormat="1" x14ac:dyDescent="0.2">
      <c r="B122" s="167"/>
      <c r="C122" s="168"/>
      <c r="D122" s="168"/>
      <c r="E122" s="169"/>
      <c r="F122" s="36"/>
      <c r="G122" s="234"/>
      <c r="H122" s="235"/>
      <c r="I122" s="195"/>
      <c r="J122" s="169"/>
      <c r="K122" s="100">
        <f t="shared" si="6"/>
        <v>0</v>
      </c>
      <c r="L122" s="53"/>
      <c r="M122" s="53"/>
      <c r="Q122" s="49" t="e">
        <f>IF(#REF!="In-Kind", K122)</f>
        <v>#REF!</v>
      </c>
    </row>
    <row r="123" spans="2:18" s="49" customFormat="1" x14ac:dyDescent="0.2">
      <c r="B123" s="167"/>
      <c r="C123" s="168"/>
      <c r="D123" s="168"/>
      <c r="E123" s="169"/>
      <c r="F123" s="36"/>
      <c r="G123" s="234"/>
      <c r="H123" s="235"/>
      <c r="I123" s="195"/>
      <c r="J123" s="169"/>
      <c r="K123" s="100">
        <f t="shared" si="6"/>
        <v>0</v>
      </c>
      <c r="L123" s="54"/>
      <c r="M123" s="54"/>
      <c r="Q123" s="49" t="e">
        <f>IF(#REF!="In-Kind", K123)</f>
        <v>#REF!</v>
      </c>
    </row>
    <row r="124" spans="2:18" s="49" customFormat="1" x14ac:dyDescent="0.2">
      <c r="B124" s="167"/>
      <c r="C124" s="168"/>
      <c r="D124" s="168"/>
      <c r="E124" s="169"/>
      <c r="F124" s="36"/>
      <c r="G124" s="234"/>
      <c r="H124" s="235"/>
      <c r="I124" s="195"/>
      <c r="J124" s="169"/>
      <c r="K124" s="100">
        <f t="shared" si="6"/>
        <v>0</v>
      </c>
      <c r="L124" s="54"/>
      <c r="M124" s="54"/>
      <c r="Q124" s="49" t="e">
        <f>IF(#REF!="In-Kind", K124)</f>
        <v>#REF!</v>
      </c>
    </row>
    <row r="125" spans="2:18" s="49" customFormat="1" x14ac:dyDescent="0.2">
      <c r="B125" s="167"/>
      <c r="C125" s="168"/>
      <c r="D125" s="168"/>
      <c r="E125" s="169"/>
      <c r="F125" s="36"/>
      <c r="G125" s="234"/>
      <c r="H125" s="235"/>
      <c r="I125" s="189"/>
      <c r="J125" s="189"/>
      <c r="K125" s="100">
        <f t="shared" si="6"/>
        <v>0</v>
      </c>
      <c r="L125" s="54"/>
      <c r="M125" s="55"/>
      <c r="N125" s="55"/>
      <c r="O125" s="55"/>
      <c r="P125" s="55"/>
      <c r="Q125" s="49" t="e">
        <f>IF(#REF!="In-Kind", K125)</f>
        <v>#REF!</v>
      </c>
    </row>
    <row r="126" spans="2:18" s="49" customFormat="1" ht="13.5" thickBot="1" x14ac:dyDescent="0.25">
      <c r="B126" s="220"/>
      <c r="C126" s="221"/>
      <c r="D126" s="221"/>
      <c r="E126" s="222"/>
      <c r="F126" s="38"/>
      <c r="G126" s="223"/>
      <c r="H126" s="224"/>
      <c r="I126" s="225"/>
      <c r="J126" s="225"/>
      <c r="K126" s="100">
        <f t="shared" si="6"/>
        <v>0</v>
      </c>
      <c r="L126" s="54"/>
      <c r="M126" s="54"/>
      <c r="Q126" s="49" t="e">
        <f>IF(#REF!="In-Kind", K126)</f>
        <v>#REF!</v>
      </c>
    </row>
    <row r="127" spans="2:18" ht="12" customHeight="1" thickBot="1" x14ac:dyDescent="0.25">
      <c r="I127" s="226" t="s">
        <v>16</v>
      </c>
      <c r="J127" s="227"/>
      <c r="K127" s="101">
        <f>SUM(K116:K126)</f>
        <v>0</v>
      </c>
      <c r="R127" s="2" t="e">
        <f>SUM(Q116:Q126)</f>
        <v>#REF!</v>
      </c>
    </row>
    <row r="128" spans="2:18" ht="13.5" thickBot="1" x14ac:dyDescent="0.25"/>
    <row r="129" spans="2:18" ht="12" customHeight="1" x14ac:dyDescent="0.2">
      <c r="B129" s="228" t="s">
        <v>118</v>
      </c>
      <c r="C129" s="229"/>
      <c r="D129" s="229"/>
      <c r="E129" s="229"/>
      <c r="F129" s="229"/>
      <c r="G129" s="229"/>
      <c r="H129" s="229"/>
      <c r="I129" s="229"/>
      <c r="J129" s="229"/>
      <c r="K129" s="229"/>
      <c r="L129" s="230"/>
    </row>
    <row r="130" spans="2:18" ht="19.5" customHeight="1" thickBot="1" x14ac:dyDescent="0.25">
      <c r="B130" s="231"/>
      <c r="C130" s="232"/>
      <c r="D130" s="232"/>
      <c r="E130" s="232"/>
      <c r="F130" s="232"/>
      <c r="G130" s="232"/>
      <c r="H130" s="232"/>
      <c r="I130" s="232"/>
      <c r="J130" s="232"/>
      <c r="K130" s="232"/>
      <c r="L130" s="233"/>
    </row>
    <row r="131" spans="2:18" ht="12" customHeight="1" x14ac:dyDescent="0.2">
      <c r="B131" s="31"/>
      <c r="C131" s="31"/>
      <c r="D131" s="31"/>
      <c r="E131" s="31"/>
      <c r="F131" s="31"/>
      <c r="G131" s="31"/>
      <c r="H131" s="31"/>
      <c r="I131" s="31"/>
      <c r="J131" s="31"/>
      <c r="K131" s="31"/>
      <c r="L131" s="31"/>
    </row>
    <row r="132" spans="2:18" ht="3.6" customHeight="1" x14ac:dyDescent="0.2">
      <c r="B132" s="16"/>
      <c r="C132" s="16"/>
      <c r="D132" s="16"/>
      <c r="H132" s="32"/>
    </row>
    <row r="133" spans="2:18" ht="6" customHeight="1" thickBot="1" x14ac:dyDescent="0.25"/>
    <row r="134" spans="2:18" ht="4.5" customHeight="1" x14ac:dyDescent="0.2">
      <c r="B134" s="161" t="s">
        <v>117</v>
      </c>
      <c r="C134" s="162"/>
      <c r="D134" s="162"/>
      <c r="E134" s="162"/>
      <c r="F134" s="162"/>
      <c r="G134" s="162"/>
      <c r="H134" s="162"/>
      <c r="I134" s="162"/>
      <c r="J134" s="162"/>
      <c r="K134" s="162"/>
      <c r="L134" s="163"/>
    </row>
    <row r="135" spans="2:18" ht="59.25" customHeight="1" thickBot="1" x14ac:dyDescent="0.25">
      <c r="B135" s="164"/>
      <c r="C135" s="165"/>
      <c r="D135" s="165"/>
      <c r="E135" s="165"/>
      <c r="F135" s="165"/>
      <c r="G135" s="165"/>
      <c r="H135" s="165"/>
      <c r="I135" s="165"/>
      <c r="J135" s="165"/>
      <c r="K135" s="165"/>
      <c r="L135" s="166"/>
    </row>
    <row r="136" spans="2:18" ht="13.5" thickBot="1" x14ac:dyDescent="0.25"/>
    <row r="137" spans="2:18" ht="25.5" x14ac:dyDescent="0.2">
      <c r="B137" s="216" t="s">
        <v>6</v>
      </c>
      <c r="C137" s="217"/>
      <c r="D137" s="218"/>
      <c r="E137" s="212" t="s">
        <v>7</v>
      </c>
      <c r="F137" s="219"/>
      <c r="G137" s="213"/>
      <c r="H137" s="96" t="s">
        <v>14</v>
      </c>
      <c r="I137" s="75" t="s">
        <v>56</v>
      </c>
      <c r="J137" s="96" t="s">
        <v>13</v>
      </c>
      <c r="K137" s="116" t="s">
        <v>1</v>
      </c>
    </row>
    <row r="138" spans="2:18" s="49" customFormat="1" ht="13.5" customHeight="1" x14ac:dyDescent="0.2">
      <c r="B138" s="214" t="s">
        <v>179</v>
      </c>
      <c r="C138" s="215"/>
      <c r="D138" s="215"/>
      <c r="E138" s="215" t="s">
        <v>180</v>
      </c>
      <c r="F138" s="215"/>
      <c r="G138" s="215"/>
      <c r="H138" s="74">
        <f>'Sample Supplemental Schedule'!G27+'Sample Supplemental Schedule'!G29</f>
        <v>463754</v>
      </c>
      <c r="I138" s="42" t="s">
        <v>146</v>
      </c>
      <c r="J138" s="76">
        <v>1</v>
      </c>
      <c r="K138" s="100">
        <f>SUM(H138*J138)</f>
        <v>463754</v>
      </c>
      <c r="Q138" s="49" t="e">
        <f>IF(#REF!="In-Kind", K138)</f>
        <v>#REF!</v>
      </c>
    </row>
    <row r="139" spans="2:18" s="49" customFormat="1" ht="13.5" customHeight="1" x14ac:dyDescent="0.2">
      <c r="B139" s="214"/>
      <c r="C139" s="215"/>
      <c r="D139" s="215"/>
      <c r="E139" s="215"/>
      <c r="F139" s="215"/>
      <c r="G139" s="215"/>
      <c r="H139" s="36"/>
      <c r="I139" s="42"/>
      <c r="J139" s="76"/>
      <c r="K139" s="100">
        <f>SUM(H139*J139)</f>
        <v>0</v>
      </c>
      <c r="Q139" s="49" t="e">
        <f>IF(#REF!="In-Kind", K139)</f>
        <v>#REF!</v>
      </c>
    </row>
    <row r="140" spans="2:18" s="49" customFormat="1" x14ac:dyDescent="0.2">
      <c r="B140" s="214"/>
      <c r="C140" s="215"/>
      <c r="D140" s="215"/>
      <c r="E140" s="215"/>
      <c r="F140" s="215"/>
      <c r="G140" s="215"/>
      <c r="H140" s="36"/>
      <c r="I140" s="42"/>
      <c r="J140" s="76"/>
      <c r="K140" s="100">
        <f>SUM(H140*J140)</f>
        <v>0</v>
      </c>
      <c r="Q140" s="49" t="e">
        <f>IF(#REF!="In-Kind", K140)</f>
        <v>#REF!</v>
      </c>
    </row>
    <row r="141" spans="2:18" ht="13.5" thickBot="1" x14ac:dyDescent="0.25">
      <c r="B141" s="214"/>
      <c r="C141" s="215"/>
      <c r="D141" s="215"/>
      <c r="E141" s="215"/>
      <c r="F141" s="215"/>
      <c r="G141" s="215"/>
      <c r="H141" s="36"/>
      <c r="I141" s="42"/>
      <c r="J141" s="76"/>
      <c r="K141" s="100">
        <f>SUM(H141*J141)</f>
        <v>0</v>
      </c>
      <c r="Q141" s="49" t="e">
        <f>IF(#REF!="In-Kind", K141)</f>
        <v>#REF!</v>
      </c>
    </row>
    <row r="142" spans="2:18" ht="13.5" hidden="1" thickBot="1" x14ac:dyDescent="0.25">
      <c r="B142" s="196"/>
      <c r="C142" s="197"/>
      <c r="D142" s="197"/>
      <c r="E142" s="197"/>
      <c r="F142" s="197"/>
      <c r="G142" s="197"/>
      <c r="H142" s="38"/>
      <c r="I142" s="43"/>
      <c r="J142" s="66"/>
      <c r="K142" s="109">
        <f>SUM(H142*J142)</f>
        <v>0</v>
      </c>
      <c r="Q142" s="49" t="e">
        <f>IF(#REF!="In-Kind", K142)</f>
        <v>#REF!</v>
      </c>
    </row>
    <row r="143" spans="2:18" ht="13.5" thickBot="1" x14ac:dyDescent="0.25">
      <c r="I143" s="198" t="s">
        <v>84</v>
      </c>
      <c r="J143" s="199"/>
      <c r="K143" s="113">
        <f>SUM(K138:K142)</f>
        <v>463754</v>
      </c>
      <c r="R143" s="2" t="e">
        <f>SUM(Q138:Q142)</f>
        <v>#REF!</v>
      </c>
    </row>
    <row r="144" spans="2:18" ht="12.75" customHeight="1" thickBot="1" x14ac:dyDescent="0.25">
      <c r="C144" s="31"/>
      <c r="D144" s="31"/>
      <c r="E144" s="31"/>
      <c r="F144" s="31"/>
      <c r="G144" s="31"/>
      <c r="H144" s="31"/>
      <c r="I144" s="31"/>
      <c r="J144" s="31"/>
      <c r="K144" s="31"/>
      <c r="L144" s="31"/>
    </row>
    <row r="145" spans="2:17" ht="18.95" customHeight="1" x14ac:dyDescent="0.2">
      <c r="B145" s="200" t="s">
        <v>119</v>
      </c>
      <c r="C145" s="201"/>
      <c r="D145" s="201"/>
      <c r="E145" s="201"/>
      <c r="F145" s="201"/>
      <c r="G145" s="201"/>
      <c r="H145" s="201"/>
      <c r="I145" s="201"/>
      <c r="J145" s="201"/>
      <c r="K145" s="201"/>
      <c r="L145" s="202"/>
    </row>
    <row r="146" spans="2:17" ht="12.6" customHeight="1" x14ac:dyDescent="0.2">
      <c r="B146" s="203"/>
      <c r="C146" s="204"/>
      <c r="D146" s="204"/>
      <c r="E146" s="204"/>
      <c r="F146" s="204"/>
      <c r="G146" s="204"/>
      <c r="H146" s="204"/>
      <c r="I146" s="204"/>
      <c r="J146" s="204"/>
      <c r="K146" s="204"/>
      <c r="L146" s="205"/>
    </row>
    <row r="147" spans="2:17" ht="21" customHeight="1" thickBot="1" x14ac:dyDescent="0.25">
      <c r="B147" s="206"/>
      <c r="C147" s="207"/>
      <c r="D147" s="207"/>
      <c r="E147" s="207"/>
      <c r="F147" s="207"/>
      <c r="G147" s="207"/>
      <c r="H147" s="207"/>
      <c r="I147" s="207"/>
      <c r="J147" s="207"/>
      <c r="K147" s="207"/>
      <c r="L147" s="208"/>
    </row>
    <row r="148" spans="2:17" ht="13.5" thickBot="1" x14ac:dyDescent="0.25"/>
    <row r="149" spans="2:17" ht="25.5" x14ac:dyDescent="0.2">
      <c r="B149" s="209" t="s">
        <v>3</v>
      </c>
      <c r="C149" s="210"/>
      <c r="D149" s="210"/>
      <c r="E149" s="211"/>
      <c r="F149" s="90" t="s">
        <v>14</v>
      </c>
      <c r="G149" s="67" t="s">
        <v>59</v>
      </c>
      <c r="H149" s="62" t="s">
        <v>58</v>
      </c>
      <c r="I149" s="212" t="s">
        <v>15</v>
      </c>
      <c r="J149" s="213"/>
      <c r="K149" s="116" t="s">
        <v>1</v>
      </c>
    </row>
    <row r="150" spans="2:17" s="49" customFormat="1" ht="12.75" customHeight="1" x14ac:dyDescent="0.2">
      <c r="B150" s="186"/>
      <c r="C150" s="187"/>
      <c r="D150" s="187"/>
      <c r="E150" s="188"/>
      <c r="F150" s="45"/>
      <c r="G150" s="65"/>
      <c r="H150" s="63"/>
      <c r="I150" s="195"/>
      <c r="J150" s="169"/>
      <c r="K150" s="100">
        <f>(F150*G150)</f>
        <v>0</v>
      </c>
      <c r="L150" s="51"/>
      <c r="M150" s="51"/>
      <c r="N150" s="51"/>
      <c r="Q150" s="49" t="e">
        <f>IF(#REF!="In-Kind", K150)</f>
        <v>#REF!</v>
      </c>
    </row>
    <row r="151" spans="2:17" s="49" customFormat="1" ht="12.75" customHeight="1" x14ac:dyDescent="0.2">
      <c r="B151" s="186"/>
      <c r="C151" s="187"/>
      <c r="D151" s="187"/>
      <c r="E151" s="188"/>
      <c r="F151" s="45"/>
      <c r="G151" s="65"/>
      <c r="H151" s="63"/>
      <c r="I151" s="195"/>
      <c r="J151" s="169"/>
      <c r="K151" s="100">
        <f>(F151*G151)*H151</f>
        <v>0</v>
      </c>
      <c r="L151" s="51"/>
      <c r="M151" s="51"/>
      <c r="N151" s="51"/>
      <c r="Q151" s="49" t="e">
        <f>IF(#REF!="In-Kind", K151)</f>
        <v>#REF!</v>
      </c>
    </row>
    <row r="152" spans="2:17" s="49" customFormat="1" ht="12.75" customHeight="1" x14ac:dyDescent="0.2">
      <c r="B152" s="186"/>
      <c r="C152" s="187"/>
      <c r="D152" s="187"/>
      <c r="E152" s="188"/>
      <c r="F152" s="45"/>
      <c r="G152" s="65"/>
      <c r="H152" s="63"/>
      <c r="I152" s="195"/>
      <c r="J152" s="169"/>
      <c r="K152" s="100">
        <f>L155</f>
        <v>0</v>
      </c>
      <c r="L152" s="52"/>
      <c r="M152" s="52"/>
      <c r="N152" s="52"/>
      <c r="Q152" s="49" t="e">
        <f>IF(#REF!="In-Kind", K152)</f>
        <v>#REF!</v>
      </c>
    </row>
    <row r="153" spans="2:17" s="49" customFormat="1" ht="12.75" customHeight="1" x14ac:dyDescent="0.2">
      <c r="B153" s="186"/>
      <c r="C153" s="187"/>
      <c r="D153" s="187"/>
      <c r="E153" s="188"/>
      <c r="F153" s="45"/>
      <c r="G153" s="65"/>
      <c r="H153" s="63"/>
      <c r="I153" s="189"/>
      <c r="J153" s="189"/>
      <c r="K153" s="100">
        <f t="shared" ref="K153:K160" si="7">(F153*G153)*H153</f>
        <v>0</v>
      </c>
      <c r="L153" s="52"/>
      <c r="M153" s="52"/>
      <c r="N153" s="52"/>
      <c r="Q153" s="49" t="e">
        <f>IF(#REF!="In-Kind", K153)</f>
        <v>#REF!</v>
      </c>
    </row>
    <row r="154" spans="2:17" s="49" customFormat="1" ht="12.75" customHeight="1" x14ac:dyDescent="0.2">
      <c r="B154" s="179"/>
      <c r="C154" s="180"/>
      <c r="D154" s="180"/>
      <c r="E154" s="180"/>
      <c r="F154" s="45"/>
      <c r="G154" s="65"/>
      <c r="H154" s="63"/>
      <c r="I154" s="181"/>
      <c r="J154" s="181"/>
      <c r="K154" s="100">
        <f t="shared" si="7"/>
        <v>0</v>
      </c>
      <c r="L154" s="52"/>
      <c r="M154" s="52"/>
      <c r="N154" s="52"/>
      <c r="Q154" s="49" t="e">
        <f>IF(#REF!="In-Kind", K154)</f>
        <v>#REF!</v>
      </c>
    </row>
    <row r="155" spans="2:17" s="49" customFormat="1" ht="12.75" customHeight="1" x14ac:dyDescent="0.2">
      <c r="B155" s="186"/>
      <c r="C155" s="187"/>
      <c r="D155" s="187"/>
      <c r="E155" s="188"/>
      <c r="F155" s="45"/>
      <c r="G155" s="65"/>
      <c r="H155" s="63"/>
      <c r="I155" s="189"/>
      <c r="J155" s="189"/>
      <c r="K155" s="100">
        <f t="shared" si="7"/>
        <v>0</v>
      </c>
      <c r="L155" s="51"/>
      <c r="M155" s="51"/>
      <c r="N155" s="51"/>
      <c r="Q155" s="49" t="e">
        <f>IF(#REF!="In-Kind", K155)</f>
        <v>#REF!</v>
      </c>
    </row>
    <row r="156" spans="2:17" s="49" customFormat="1" ht="12.75" customHeight="1" x14ac:dyDescent="0.2">
      <c r="B156" s="186"/>
      <c r="C156" s="187"/>
      <c r="D156" s="187"/>
      <c r="E156" s="188"/>
      <c r="F156" s="45"/>
      <c r="G156" s="65"/>
      <c r="H156" s="63"/>
      <c r="I156" s="189"/>
      <c r="J156" s="189"/>
      <c r="K156" s="100">
        <f t="shared" si="7"/>
        <v>0</v>
      </c>
      <c r="L156" s="52"/>
      <c r="M156" s="52"/>
      <c r="N156" s="52"/>
      <c r="Q156" s="49" t="e">
        <f>IF(#REF!="In-Kind", K156)</f>
        <v>#REF!</v>
      </c>
    </row>
    <row r="157" spans="2:17" s="49" customFormat="1" ht="12.75" customHeight="1" x14ac:dyDescent="0.2">
      <c r="B157" s="190"/>
      <c r="C157" s="191"/>
      <c r="D157" s="191"/>
      <c r="E157" s="192"/>
      <c r="F157" s="45"/>
      <c r="G157" s="65"/>
      <c r="H157" s="63"/>
      <c r="I157" s="193"/>
      <c r="J157" s="194"/>
      <c r="K157" s="100">
        <f t="shared" si="7"/>
        <v>0</v>
      </c>
      <c r="L157" s="52"/>
      <c r="M157" s="52"/>
      <c r="N157" s="52"/>
      <c r="Q157" s="49" t="e">
        <f>IF(#REF!="In-Kind", K157)</f>
        <v>#REF!</v>
      </c>
    </row>
    <row r="158" spans="2:17" s="49" customFormat="1" ht="12.75" customHeight="1" x14ac:dyDescent="0.2">
      <c r="B158" s="190"/>
      <c r="C158" s="191"/>
      <c r="D158" s="191"/>
      <c r="E158" s="192"/>
      <c r="F158" s="45"/>
      <c r="G158" s="65"/>
      <c r="H158" s="63"/>
      <c r="I158" s="193"/>
      <c r="J158" s="194"/>
      <c r="K158" s="100">
        <f t="shared" si="7"/>
        <v>0</v>
      </c>
      <c r="L158" s="52"/>
      <c r="M158" s="52"/>
      <c r="N158" s="52"/>
      <c r="Q158" s="49" t="e">
        <f>IF(#REF!="In-Kind", K158)</f>
        <v>#REF!</v>
      </c>
    </row>
    <row r="159" spans="2:17" s="49" customFormat="1" ht="12.75" customHeight="1" x14ac:dyDescent="0.2">
      <c r="B159" s="179"/>
      <c r="C159" s="180"/>
      <c r="D159" s="180"/>
      <c r="E159" s="180"/>
      <c r="F159" s="45"/>
      <c r="G159" s="65"/>
      <c r="H159" s="63"/>
      <c r="I159" s="181"/>
      <c r="J159" s="181"/>
      <c r="K159" s="100">
        <f t="shared" si="7"/>
        <v>0</v>
      </c>
      <c r="L159" s="52"/>
      <c r="M159" s="52"/>
      <c r="N159" s="52"/>
      <c r="Q159" s="49" t="e">
        <f>IF(#REF!="In-Kind", K159)</f>
        <v>#REF!</v>
      </c>
    </row>
    <row r="160" spans="2:17" s="49" customFormat="1" ht="12.75" customHeight="1" thickBot="1" x14ac:dyDescent="0.25">
      <c r="B160" s="182"/>
      <c r="C160" s="183"/>
      <c r="D160" s="183"/>
      <c r="E160" s="183"/>
      <c r="F160" s="47"/>
      <c r="G160" s="66"/>
      <c r="H160" s="64"/>
      <c r="I160" s="181"/>
      <c r="J160" s="181"/>
      <c r="K160" s="100">
        <f t="shared" si="7"/>
        <v>0</v>
      </c>
      <c r="Q160" s="49" t="e">
        <f>IF(#REF!="In-Kind", K160)</f>
        <v>#REF!</v>
      </c>
    </row>
    <row r="161" spans="2:20" ht="13.5" thickBot="1" x14ac:dyDescent="0.25">
      <c r="I161" s="184" t="s">
        <v>85</v>
      </c>
      <c r="J161" s="185"/>
      <c r="K161" s="113">
        <f>SUM(K150:K160)</f>
        <v>0</v>
      </c>
      <c r="R161" s="2" t="e">
        <f>SUM(Q150:Q160)</f>
        <v>#REF!</v>
      </c>
    </row>
    <row r="162" spans="2:20" ht="13.5" thickBot="1" x14ac:dyDescent="0.25">
      <c r="B162" s="31"/>
      <c r="C162" s="31"/>
      <c r="D162" s="31"/>
      <c r="E162" s="31"/>
      <c r="F162" s="31"/>
      <c r="G162" s="31"/>
      <c r="H162" s="31"/>
      <c r="I162" s="31"/>
      <c r="J162" s="31"/>
      <c r="K162" s="31"/>
      <c r="L162" s="31"/>
    </row>
    <row r="163" spans="2:20" ht="12.75" customHeight="1" x14ac:dyDescent="0.2">
      <c r="B163" s="161" t="s">
        <v>97</v>
      </c>
      <c r="C163" s="162"/>
      <c r="D163" s="162"/>
      <c r="E163" s="162"/>
      <c r="F163" s="162"/>
      <c r="G163" s="162"/>
      <c r="H163" s="162"/>
      <c r="I163" s="162"/>
      <c r="J163" s="162"/>
      <c r="K163" s="162"/>
      <c r="L163" s="163"/>
    </row>
    <row r="164" spans="2:20" ht="18.75" customHeight="1" thickBot="1" x14ac:dyDescent="0.25">
      <c r="B164" s="164"/>
      <c r="C164" s="165"/>
      <c r="D164" s="165"/>
      <c r="E164" s="165"/>
      <c r="F164" s="165"/>
      <c r="G164" s="165"/>
      <c r="H164" s="165"/>
      <c r="I164" s="165"/>
      <c r="J164" s="165"/>
      <c r="K164" s="165"/>
      <c r="L164" s="166"/>
    </row>
    <row r="165" spans="2:20" x14ac:dyDescent="0.2">
      <c r="B165" s="31"/>
      <c r="C165" s="31"/>
      <c r="D165" s="31"/>
      <c r="E165" s="31"/>
      <c r="F165" s="31"/>
      <c r="G165" s="31"/>
      <c r="H165" s="31"/>
      <c r="I165" s="31"/>
      <c r="J165" s="31"/>
      <c r="K165" s="31"/>
      <c r="L165" s="31"/>
    </row>
    <row r="166" spans="2:20" ht="20.25" customHeight="1" thickBot="1" x14ac:dyDescent="0.25">
      <c r="B166" s="31"/>
      <c r="C166" s="31"/>
      <c r="D166" s="31"/>
      <c r="E166" s="31"/>
      <c r="F166" s="31"/>
      <c r="G166" s="31"/>
      <c r="H166" s="31"/>
      <c r="I166" s="31"/>
      <c r="J166" s="31"/>
      <c r="K166" s="31"/>
      <c r="L166" s="31"/>
    </row>
    <row r="167" spans="2:20" ht="13.5" thickBot="1" x14ac:dyDescent="0.25">
      <c r="E167" s="19" t="s">
        <v>54</v>
      </c>
      <c r="F167" s="20"/>
      <c r="G167" s="117" t="s">
        <v>0</v>
      </c>
      <c r="K167" s="1"/>
    </row>
    <row r="168" spans="2:20" x14ac:dyDescent="0.2">
      <c r="E168" s="82" t="s">
        <v>121</v>
      </c>
      <c r="F168" s="81"/>
      <c r="G168" s="118">
        <f>K38</f>
        <v>0</v>
      </c>
      <c r="K168" s="33"/>
    </row>
    <row r="169" spans="2:20" x14ac:dyDescent="0.2">
      <c r="E169" s="79" t="s">
        <v>86</v>
      </c>
      <c r="F169" s="80"/>
      <c r="G169" s="118">
        <f>K54</f>
        <v>0</v>
      </c>
      <c r="K169" s="33"/>
    </row>
    <row r="170" spans="2:20" x14ac:dyDescent="0.2">
      <c r="E170" s="173" t="s">
        <v>87</v>
      </c>
      <c r="F170" s="174"/>
      <c r="G170" s="119">
        <f>K87</f>
        <v>0</v>
      </c>
      <c r="K170" s="33"/>
    </row>
    <row r="171" spans="2:20" x14ac:dyDescent="0.2">
      <c r="E171" s="173" t="s">
        <v>88</v>
      </c>
      <c r="F171" s="174"/>
      <c r="G171" s="119">
        <f>K110</f>
        <v>0</v>
      </c>
      <c r="K171" s="33"/>
    </row>
    <row r="172" spans="2:20" ht="12.6" customHeight="1" x14ac:dyDescent="0.2">
      <c r="E172" s="173" t="s">
        <v>89</v>
      </c>
      <c r="F172" s="174"/>
      <c r="G172" s="119">
        <f>K127</f>
        <v>0</v>
      </c>
      <c r="K172" s="33"/>
    </row>
    <row r="173" spans="2:20" x14ac:dyDescent="0.2">
      <c r="E173" s="175" t="s">
        <v>120</v>
      </c>
      <c r="F173" s="176"/>
      <c r="G173" s="119">
        <f>K143</f>
        <v>463754</v>
      </c>
      <c r="K173" s="33"/>
    </row>
    <row r="174" spans="2:20" x14ac:dyDescent="0.2">
      <c r="E174" s="177" t="s">
        <v>116</v>
      </c>
      <c r="F174" s="178"/>
      <c r="G174" s="120">
        <f>K161</f>
        <v>0</v>
      </c>
      <c r="K174" s="33"/>
      <c r="R174" s="2" t="s">
        <v>36</v>
      </c>
      <c r="S174" s="2" t="s">
        <v>75</v>
      </c>
      <c r="T174" s="2" t="s">
        <v>67</v>
      </c>
    </row>
    <row r="175" spans="2:20" x14ac:dyDescent="0.2">
      <c r="E175" s="172" t="s">
        <v>122</v>
      </c>
      <c r="F175" s="172"/>
      <c r="G175" s="121">
        <f>SUM(G168:G174)</f>
        <v>463754</v>
      </c>
      <c r="H175" s="1"/>
      <c r="K175" s="14"/>
      <c r="O175" s="15"/>
      <c r="P175" s="34"/>
      <c r="R175" s="2" t="b">
        <f>IF((D8="VOCA"),SUM($G168:$G174)+#REF!)</f>
        <v>0</v>
      </c>
      <c r="S175" s="2" t="b">
        <f>IF((D8="VAWA - CJSI"),SUM(G168:G174)+#REF!)</f>
        <v>0</v>
      </c>
      <c r="T175" s="2" t="b">
        <f>IF((D8="FVPSA"),SUM(G168:G174)+#REF!)</f>
        <v>0</v>
      </c>
    </row>
    <row r="176" spans="2:20" ht="12.75" customHeight="1" x14ac:dyDescent="0.2">
      <c r="B176" s="9"/>
      <c r="C176" s="4"/>
      <c r="D176" s="4"/>
      <c r="E176" s="303" t="s">
        <v>126</v>
      </c>
      <c r="F176" s="303"/>
      <c r="G176" s="303"/>
      <c r="H176" s="68"/>
      <c r="I176" s="4"/>
      <c r="J176" s="4"/>
      <c r="K176" s="4"/>
      <c r="L176" s="4"/>
      <c r="M176" s="34"/>
    </row>
    <row r="177" spans="2:12" ht="13.5" thickBot="1" x14ac:dyDescent="0.25">
      <c r="B177" s="1" t="s">
        <v>72</v>
      </c>
    </row>
    <row r="178" spans="2:12" ht="12" customHeight="1" x14ac:dyDescent="0.2">
      <c r="B178" s="152" t="s">
        <v>185</v>
      </c>
      <c r="C178" s="153"/>
      <c r="D178" s="153"/>
      <c r="E178" s="153"/>
      <c r="F178" s="153"/>
      <c r="G178" s="153"/>
      <c r="H178" s="153"/>
      <c r="I178" s="153"/>
      <c r="J178" s="153"/>
      <c r="K178" s="153"/>
      <c r="L178" s="154"/>
    </row>
    <row r="179" spans="2:12" ht="12.6" customHeight="1" x14ac:dyDescent="0.2">
      <c r="B179" s="155"/>
      <c r="C179" s="156"/>
      <c r="D179" s="156"/>
      <c r="E179" s="156"/>
      <c r="F179" s="156"/>
      <c r="G179" s="156"/>
      <c r="H179" s="156"/>
      <c r="I179" s="156"/>
      <c r="J179" s="156"/>
      <c r="K179" s="156"/>
      <c r="L179" s="157"/>
    </row>
    <row r="180" spans="2:12" ht="12.75" hidden="1" customHeight="1" x14ac:dyDescent="0.2">
      <c r="B180" s="155"/>
      <c r="C180" s="156"/>
      <c r="D180" s="156"/>
      <c r="E180" s="156"/>
      <c r="F180" s="156"/>
      <c r="G180" s="156"/>
      <c r="H180" s="156"/>
      <c r="I180" s="156"/>
      <c r="J180" s="156"/>
      <c r="K180" s="156"/>
      <c r="L180" s="157"/>
    </row>
    <row r="181" spans="2:12" ht="12.6" customHeight="1" x14ac:dyDescent="0.2">
      <c r="B181" s="155"/>
      <c r="C181" s="156"/>
      <c r="D181" s="156"/>
      <c r="E181" s="156"/>
      <c r="F181" s="156"/>
      <c r="G181" s="156"/>
      <c r="H181" s="156"/>
      <c r="I181" s="156"/>
      <c r="J181" s="156"/>
      <c r="K181" s="156"/>
      <c r="L181" s="157"/>
    </row>
    <row r="182" spans="2:12" ht="26.25" customHeight="1" x14ac:dyDescent="0.2">
      <c r="B182" s="155"/>
      <c r="C182" s="156"/>
      <c r="D182" s="156"/>
      <c r="E182" s="156"/>
      <c r="F182" s="156"/>
      <c r="G182" s="156"/>
      <c r="H182" s="156"/>
      <c r="I182" s="156"/>
      <c r="J182" s="156"/>
      <c r="K182" s="156"/>
      <c r="L182" s="157"/>
    </row>
    <row r="183" spans="2:12" ht="15" customHeight="1" thickBot="1" x14ac:dyDescent="0.25">
      <c r="B183" s="158"/>
      <c r="C183" s="159"/>
      <c r="D183" s="159"/>
      <c r="E183" s="159"/>
      <c r="F183" s="159"/>
      <c r="G183" s="159"/>
      <c r="H183" s="159"/>
      <c r="I183" s="159"/>
      <c r="J183" s="159"/>
      <c r="K183" s="159"/>
      <c r="L183" s="160"/>
    </row>
    <row r="184" spans="2:12" x14ac:dyDescent="0.2"/>
    <row r="185" spans="2:12" x14ac:dyDescent="0.2"/>
    <row r="186" spans="2:12" x14ac:dyDescent="0.2">
      <c r="L186" s="2" t="s">
        <v>125</v>
      </c>
    </row>
    <row r="187" spans="2:12" ht="12.75" hidden="1" customHeight="1" x14ac:dyDescent="0.2">
      <c r="C187" s="4"/>
      <c r="D187" s="4"/>
      <c r="E187" s="4"/>
      <c r="F187" s="4"/>
      <c r="G187" s="4"/>
      <c r="H187" s="4"/>
      <c r="I187" s="4"/>
      <c r="J187" s="4"/>
      <c r="K187" s="4"/>
      <c r="L187" s="4"/>
    </row>
    <row r="188" spans="2:12" x14ac:dyDescent="0.2"/>
    <row r="189" spans="2:12" x14ac:dyDescent="0.2"/>
    <row r="190" spans="2:12" x14ac:dyDescent="0.2"/>
    <row r="191" spans="2:12" x14ac:dyDescent="0.2"/>
    <row r="192" spans="2:1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64" x14ac:dyDescent="0.2"/>
    <row r="265" x14ac:dyDescent="0.2"/>
    <row r="266" x14ac:dyDescent="0.2"/>
    <row r="268" x14ac:dyDescent="0.2"/>
    <row r="270" x14ac:dyDescent="0.2"/>
    <row r="271" x14ac:dyDescent="0.2"/>
    <row r="272" x14ac:dyDescent="0.2"/>
    <row r="287" x14ac:dyDescent="0.2"/>
    <row r="288" x14ac:dyDescent="0.2"/>
    <row r="304" x14ac:dyDescent="0.2"/>
    <row r="319" x14ac:dyDescent="0.2"/>
    <row r="320" x14ac:dyDescent="0.2"/>
    <row r="328" x14ac:dyDescent="0.2"/>
    <row r="329" x14ac:dyDescent="0.2"/>
    <row r="330"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spans="2:2" x14ac:dyDescent="0.2"/>
    <row r="386" spans="2:2" x14ac:dyDescent="0.2"/>
    <row r="387" spans="2:2" x14ac:dyDescent="0.2"/>
    <row r="388" spans="2:2" x14ac:dyDescent="0.2"/>
    <row r="389" spans="2:2" x14ac:dyDescent="0.2"/>
    <row r="390" spans="2:2" x14ac:dyDescent="0.2"/>
    <row r="391" spans="2:2" x14ac:dyDescent="0.2"/>
    <row r="392" spans="2:2" x14ac:dyDescent="0.2"/>
    <row r="393" spans="2:2" x14ac:dyDescent="0.2"/>
    <row r="394" spans="2:2" x14ac:dyDescent="0.2">
      <c r="B394" s="102" t="s">
        <v>91</v>
      </c>
    </row>
    <row r="395" spans="2:2" x14ac:dyDescent="0.2">
      <c r="B395" s="102" t="s">
        <v>70</v>
      </c>
    </row>
    <row r="396" spans="2:2" x14ac:dyDescent="0.2">
      <c r="B396" s="102" t="s">
        <v>71</v>
      </c>
    </row>
    <row r="397" spans="2:2" x14ac:dyDescent="0.2">
      <c r="B397" s="102" t="s">
        <v>111</v>
      </c>
    </row>
    <row r="398" spans="2:2" x14ac:dyDescent="0.2">
      <c r="B398" s="102" t="s">
        <v>112</v>
      </c>
    </row>
    <row r="399" spans="2:2" x14ac:dyDescent="0.2"/>
    <row r="400" spans="2:2"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sheetData>
  <sheetProtection insertRows="0" selectLockedCells="1"/>
  <mergeCells count="259">
    <mergeCell ref="E176:G176"/>
    <mergeCell ref="B1:L1"/>
    <mergeCell ref="A2:XFD2"/>
    <mergeCell ref="B3:C3"/>
    <mergeCell ref="D3:K3"/>
    <mergeCell ref="B4:C4"/>
    <mergeCell ref="D4:K4"/>
    <mergeCell ref="B8:C8"/>
    <mergeCell ref="D8:K8"/>
    <mergeCell ref="B9:C9"/>
    <mergeCell ref="D9:K9"/>
    <mergeCell ref="B11:L13"/>
    <mergeCell ref="B15:L17"/>
    <mergeCell ref="B5:C5"/>
    <mergeCell ref="D5:K5"/>
    <mergeCell ref="B6:C6"/>
    <mergeCell ref="D6:K6"/>
    <mergeCell ref="B7:C7"/>
    <mergeCell ref="D7:K7"/>
    <mergeCell ref="B24:E24"/>
    <mergeCell ref="F24:G24"/>
    <mergeCell ref="B25:E25"/>
    <mergeCell ref="F25:G25"/>
    <mergeCell ref="B26:E26"/>
    <mergeCell ref="F26:G26"/>
    <mergeCell ref="B19:L20"/>
    <mergeCell ref="F21:H21"/>
    <mergeCell ref="B22:E22"/>
    <mergeCell ref="F22:G22"/>
    <mergeCell ref="B23:E23"/>
    <mergeCell ref="F23:G23"/>
    <mergeCell ref="B31:D31"/>
    <mergeCell ref="E31:F31"/>
    <mergeCell ref="B32:D32"/>
    <mergeCell ref="E32:F32"/>
    <mergeCell ref="B33:D33"/>
    <mergeCell ref="E33:F33"/>
    <mergeCell ref="B27:E27"/>
    <mergeCell ref="F27:G27"/>
    <mergeCell ref="B28:E28"/>
    <mergeCell ref="F28:G28"/>
    <mergeCell ref="E29:G29"/>
    <mergeCell ref="B30:D30"/>
    <mergeCell ref="E30:F30"/>
    <mergeCell ref="B37:D37"/>
    <mergeCell ref="E37:F37"/>
    <mergeCell ref="I38:J38"/>
    <mergeCell ref="B41:K42"/>
    <mergeCell ref="F43:H43"/>
    <mergeCell ref="B44:C44"/>
    <mergeCell ref="D44:E44"/>
    <mergeCell ref="H44:I44"/>
    <mergeCell ref="B34:D34"/>
    <mergeCell ref="E34:F34"/>
    <mergeCell ref="B35:D35"/>
    <mergeCell ref="E35:F35"/>
    <mergeCell ref="B36:D36"/>
    <mergeCell ref="E36:F36"/>
    <mergeCell ref="B47:C47"/>
    <mergeCell ref="D47:E47"/>
    <mergeCell ref="H47:I47"/>
    <mergeCell ref="B48:C48"/>
    <mergeCell ref="D48:E48"/>
    <mergeCell ref="H48:I48"/>
    <mergeCell ref="B45:C45"/>
    <mergeCell ref="D45:E45"/>
    <mergeCell ref="H45:I45"/>
    <mergeCell ref="B46:C46"/>
    <mergeCell ref="D46:E46"/>
    <mergeCell ref="H46:I46"/>
    <mergeCell ref="B51:C51"/>
    <mergeCell ref="D51:E51"/>
    <mergeCell ref="H51:I51"/>
    <mergeCell ref="B52:C52"/>
    <mergeCell ref="D52:E52"/>
    <mergeCell ref="H52:I52"/>
    <mergeCell ref="B49:C49"/>
    <mergeCell ref="D49:E49"/>
    <mergeCell ref="H49:I49"/>
    <mergeCell ref="B50:C50"/>
    <mergeCell ref="D50:E50"/>
    <mergeCell ref="H50:I50"/>
    <mergeCell ref="B63:D63"/>
    <mergeCell ref="B64:D64"/>
    <mergeCell ref="B65:D65"/>
    <mergeCell ref="B66:D66"/>
    <mergeCell ref="B67:D67"/>
    <mergeCell ref="B68:D68"/>
    <mergeCell ref="B53:C53"/>
    <mergeCell ref="D53:E53"/>
    <mergeCell ref="H53:I53"/>
    <mergeCell ref="B58:L59"/>
    <mergeCell ref="B61:D61"/>
    <mergeCell ref="B62:D62"/>
    <mergeCell ref="B75:D75"/>
    <mergeCell ref="B77:D77"/>
    <mergeCell ref="B78:D78"/>
    <mergeCell ref="E78:F78"/>
    <mergeCell ref="G78:H78"/>
    <mergeCell ref="B79:D79"/>
    <mergeCell ref="E79:F79"/>
    <mergeCell ref="G79:H79"/>
    <mergeCell ref="B69:D69"/>
    <mergeCell ref="B70:D70"/>
    <mergeCell ref="B71:D71"/>
    <mergeCell ref="B72:D72"/>
    <mergeCell ref="B73:D73"/>
    <mergeCell ref="B74:D74"/>
    <mergeCell ref="B82:D82"/>
    <mergeCell ref="E82:F82"/>
    <mergeCell ref="G82:H82"/>
    <mergeCell ref="B83:D83"/>
    <mergeCell ref="E83:F83"/>
    <mergeCell ref="G83:H83"/>
    <mergeCell ref="B80:D80"/>
    <mergeCell ref="E80:F80"/>
    <mergeCell ref="G80:H80"/>
    <mergeCell ref="B81:D81"/>
    <mergeCell ref="E81:F81"/>
    <mergeCell ref="G81:H81"/>
    <mergeCell ref="B86:D86"/>
    <mergeCell ref="E86:F86"/>
    <mergeCell ref="G86:H86"/>
    <mergeCell ref="I87:J87"/>
    <mergeCell ref="B89:L92"/>
    <mergeCell ref="B94:E94"/>
    <mergeCell ref="G94:H94"/>
    <mergeCell ref="I94:J94"/>
    <mergeCell ref="B84:D84"/>
    <mergeCell ref="E84:F84"/>
    <mergeCell ref="G84:H84"/>
    <mergeCell ref="B85:D85"/>
    <mergeCell ref="E85:F85"/>
    <mergeCell ref="G85:H85"/>
    <mergeCell ref="B105:E105"/>
    <mergeCell ref="G105:H105"/>
    <mergeCell ref="I105:J105"/>
    <mergeCell ref="B106:E106"/>
    <mergeCell ref="G106:H106"/>
    <mergeCell ref="I106:J106"/>
    <mergeCell ref="B95:E95"/>
    <mergeCell ref="G95:H95"/>
    <mergeCell ref="I95:J95"/>
    <mergeCell ref="B104:E104"/>
    <mergeCell ref="G104:H104"/>
    <mergeCell ref="I104:J104"/>
    <mergeCell ref="B101:E101"/>
    <mergeCell ref="B102:E102"/>
    <mergeCell ref="B103:E103"/>
    <mergeCell ref="G101:H101"/>
    <mergeCell ref="G102:H102"/>
    <mergeCell ref="G103:H103"/>
    <mergeCell ref="B109:E109"/>
    <mergeCell ref="G109:H109"/>
    <mergeCell ref="I109:J109"/>
    <mergeCell ref="I110:J110"/>
    <mergeCell ref="B112:L113"/>
    <mergeCell ref="B115:E115"/>
    <mergeCell ref="G115:H115"/>
    <mergeCell ref="I115:J115"/>
    <mergeCell ref="B107:E107"/>
    <mergeCell ref="G107:H107"/>
    <mergeCell ref="I107:J107"/>
    <mergeCell ref="B108:E108"/>
    <mergeCell ref="G108:H108"/>
    <mergeCell ref="I108:J108"/>
    <mergeCell ref="B118:E118"/>
    <mergeCell ref="G118:H118"/>
    <mergeCell ref="I118:J118"/>
    <mergeCell ref="B119:E119"/>
    <mergeCell ref="G119:H119"/>
    <mergeCell ref="I119:J119"/>
    <mergeCell ref="B116:E116"/>
    <mergeCell ref="G116:H116"/>
    <mergeCell ref="I116:J116"/>
    <mergeCell ref="B117:E117"/>
    <mergeCell ref="G117:H117"/>
    <mergeCell ref="I117:J117"/>
    <mergeCell ref="B122:E122"/>
    <mergeCell ref="G122:H122"/>
    <mergeCell ref="I122:J122"/>
    <mergeCell ref="B123:E123"/>
    <mergeCell ref="G123:H123"/>
    <mergeCell ref="I123:J123"/>
    <mergeCell ref="B120:E120"/>
    <mergeCell ref="G120:H120"/>
    <mergeCell ref="I120:J120"/>
    <mergeCell ref="B121:E121"/>
    <mergeCell ref="G121:H121"/>
    <mergeCell ref="I121:J121"/>
    <mergeCell ref="B126:E126"/>
    <mergeCell ref="G126:H126"/>
    <mergeCell ref="I126:J126"/>
    <mergeCell ref="I127:J127"/>
    <mergeCell ref="B129:L130"/>
    <mergeCell ref="B124:E124"/>
    <mergeCell ref="G124:H124"/>
    <mergeCell ref="I124:J124"/>
    <mergeCell ref="B125:E125"/>
    <mergeCell ref="G125:H125"/>
    <mergeCell ref="I125:J125"/>
    <mergeCell ref="B139:D139"/>
    <mergeCell ref="E139:G139"/>
    <mergeCell ref="B140:D140"/>
    <mergeCell ref="E140:G140"/>
    <mergeCell ref="B141:D141"/>
    <mergeCell ref="E141:G141"/>
    <mergeCell ref="B134:L135"/>
    <mergeCell ref="B137:D137"/>
    <mergeCell ref="E137:G137"/>
    <mergeCell ref="B138:D138"/>
    <mergeCell ref="E138:G138"/>
    <mergeCell ref="B150:E150"/>
    <mergeCell ref="I150:J150"/>
    <mergeCell ref="B151:E151"/>
    <mergeCell ref="I151:J151"/>
    <mergeCell ref="B152:E152"/>
    <mergeCell ref="I152:J152"/>
    <mergeCell ref="B142:D142"/>
    <mergeCell ref="E142:G142"/>
    <mergeCell ref="I143:J143"/>
    <mergeCell ref="B145:L147"/>
    <mergeCell ref="B149:E149"/>
    <mergeCell ref="I149:J149"/>
    <mergeCell ref="I156:J156"/>
    <mergeCell ref="B157:E157"/>
    <mergeCell ref="I157:J157"/>
    <mergeCell ref="B158:E158"/>
    <mergeCell ref="I158:J158"/>
    <mergeCell ref="B153:E153"/>
    <mergeCell ref="I153:J153"/>
    <mergeCell ref="B154:E154"/>
    <mergeCell ref="I154:J154"/>
    <mergeCell ref="B155:E155"/>
    <mergeCell ref="I155:J155"/>
    <mergeCell ref="B178:L183"/>
    <mergeCell ref="B163:L164"/>
    <mergeCell ref="B96:E96"/>
    <mergeCell ref="B97:E97"/>
    <mergeCell ref="B98:E98"/>
    <mergeCell ref="B99:E99"/>
    <mergeCell ref="B100:E100"/>
    <mergeCell ref="G98:H98"/>
    <mergeCell ref="G99:H99"/>
    <mergeCell ref="G100:H100"/>
    <mergeCell ref="G96:H96"/>
    <mergeCell ref="G97:H97"/>
    <mergeCell ref="E175:F175"/>
    <mergeCell ref="E170:F170"/>
    <mergeCell ref="E171:F171"/>
    <mergeCell ref="E172:F172"/>
    <mergeCell ref="E173:F173"/>
    <mergeCell ref="E174:F174"/>
    <mergeCell ref="B159:E159"/>
    <mergeCell ref="I159:J159"/>
    <mergeCell ref="B160:E160"/>
    <mergeCell ref="I160:J160"/>
    <mergeCell ref="I161:J161"/>
    <mergeCell ref="B156:E156"/>
  </mergeCells>
  <dataValidations count="6">
    <dataValidation type="decimal" allowBlank="1" showInputMessage="1" showErrorMessage="1" sqref="I23:I28 H45:J53" xr:uid="{810154A1-FE27-4B17-89F5-AAF200C6C67A}">
      <formula1>0</formula1>
      <formula2>1</formula2>
    </dataValidation>
    <dataValidation type="decimal" allowBlank="1" showInputMessage="1" showErrorMessage="1" sqref="J79:J86 J138:J142 G63:J75 F116:F126 H138:H142 H23:H28 F45:F53 G31:I37 F150:F160 H150:H160" xr:uid="{61012C05-1BC4-4243-AE8C-73C0A6FF48DF}">
      <formula1>0</formula1>
      <formula2>1000000000000</formula2>
    </dataValidation>
    <dataValidation type="decimal" allowBlank="1" showInputMessage="1" showErrorMessage="1" sqref="I79:I86" xr:uid="{B1F268C5-B824-4713-8A9C-8C249EADB7B0}">
      <formula1>0</formula1>
      <formula2>0.99</formula2>
    </dataValidation>
    <dataValidation type="decimal" allowBlank="1" showInputMessage="1" showErrorMessage="1" error="Equipment is only valued at $5,000 or more per unit. If the item is less than $5,000 per unit list this item in the &quot;Supplies&quot; category. " sqref="F95:F109" xr:uid="{D817DC96-BC63-44B5-93E8-EAD584C76E44}">
      <formula1>5000</formula1>
      <formula2>1000000000000</formula2>
    </dataValidation>
    <dataValidation type="list" allowBlank="1" showInputMessage="1" showErrorMessage="1" sqref="J23:J28 J31:J37" xr:uid="{A8D5971B-1C32-4997-921B-29D887BE4D3B}">
      <formula1>$W$13:$W$16</formula1>
    </dataValidation>
    <dataValidation type="list" allowBlank="1" showInputMessage="1" showErrorMessage="1" sqref="G45:G53" xr:uid="{D8B32F53-D092-4B6A-8BBD-D325AB72F2E3}">
      <formula1>$B$393:$B$398</formula1>
    </dataValidation>
  </dataValidations>
  <pageMargins left="0.46" right="0.34" top="0.53" bottom="0.71" header="0.5" footer="0.54"/>
  <pageSetup scale="59" fitToHeight="0" orientation="portrait" r:id="rId1"/>
  <headerFooter alignWithMargins="0">
    <oddFooter>&amp;R&amp;P</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539ACCA-4905-4AF5-82BA-88A680B75900}">
          <x14:formula1>
            <xm:f>Sheet2!$A$2:$A$7</xm:f>
          </x14:formula1>
          <xm:sqref>F63:F75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22044-44CA-4A4D-AE92-09CC56FCEFEA}">
  <dimension ref="A1:C15"/>
  <sheetViews>
    <sheetView showGridLines="0" workbookViewId="0">
      <selection activeCell="C11" sqref="C11"/>
    </sheetView>
  </sheetViews>
  <sheetFormatPr defaultRowHeight="12.75" x14ac:dyDescent="0.2"/>
  <cols>
    <col min="1" max="1" width="33.5703125" customWidth="1"/>
    <col min="2" max="2" width="25.28515625" customWidth="1"/>
    <col min="3" max="3" width="21.5703125" customWidth="1"/>
    <col min="4" max="7" width="10.7109375" customWidth="1"/>
  </cols>
  <sheetData>
    <row r="1" spans="1:3" x14ac:dyDescent="0.2">
      <c r="A1" s="323" t="s">
        <v>98</v>
      </c>
      <c r="B1" s="323"/>
      <c r="C1" s="323"/>
    </row>
    <row r="2" spans="1:3" ht="13.5" thickBot="1" x14ac:dyDescent="0.25">
      <c r="A2" s="324"/>
      <c r="B2" s="324"/>
      <c r="C2" s="324"/>
    </row>
    <row r="3" spans="1:3" ht="13.5" thickBot="1" x14ac:dyDescent="0.25">
      <c r="A3" s="325" t="s">
        <v>79</v>
      </c>
      <c r="B3" s="325"/>
      <c r="C3" s="105" t="s">
        <v>176</v>
      </c>
    </row>
    <row r="4" spans="1:3" ht="13.5" thickBot="1" x14ac:dyDescent="0.25">
      <c r="A4" s="325" t="s">
        <v>82</v>
      </c>
      <c r="B4" s="325"/>
      <c r="C4" s="106" t="s">
        <v>186</v>
      </c>
    </row>
    <row r="5" spans="1:3" ht="9" customHeight="1" x14ac:dyDescent="0.2">
      <c r="A5" s="98"/>
      <c r="B5" s="98"/>
      <c r="C5" s="98"/>
    </row>
    <row r="6" spans="1:3" x14ac:dyDescent="0.2">
      <c r="A6" s="83"/>
      <c r="B6" s="326"/>
      <c r="C6" s="326"/>
    </row>
    <row r="7" spans="1:3" ht="98.25" x14ac:dyDescent="0.2">
      <c r="A7" s="97" t="s">
        <v>99</v>
      </c>
      <c r="B7" s="84" t="s">
        <v>101</v>
      </c>
      <c r="C7" s="84" t="s">
        <v>100</v>
      </c>
    </row>
    <row r="8" spans="1:3" ht="15.75" customHeight="1" x14ac:dyDescent="0.2">
      <c r="A8" s="85" t="s">
        <v>102</v>
      </c>
      <c r="B8" s="104">
        <f>'Detailed Budget Worksheet Year'!K38</f>
        <v>0</v>
      </c>
      <c r="C8" s="104"/>
    </row>
    <row r="9" spans="1:3" x14ac:dyDescent="0.2">
      <c r="A9" s="85" t="s">
        <v>86</v>
      </c>
      <c r="B9" s="104">
        <f>'Detailed Budget Worksheet Year'!K54</f>
        <v>0</v>
      </c>
      <c r="C9" s="104"/>
    </row>
    <row r="10" spans="1:3" x14ac:dyDescent="0.2">
      <c r="A10" s="85" t="s">
        <v>87</v>
      </c>
      <c r="B10" s="104">
        <f>'Detailed Budget Worksheet Year'!K87</f>
        <v>0</v>
      </c>
      <c r="C10" s="104"/>
    </row>
    <row r="11" spans="1:3" x14ac:dyDescent="0.2">
      <c r="A11" s="85" t="s">
        <v>88</v>
      </c>
      <c r="B11" s="104">
        <f>'Detailed Budget Worksheet Year'!K110</f>
        <v>0</v>
      </c>
      <c r="C11" s="104"/>
    </row>
    <row r="12" spans="1:3" x14ac:dyDescent="0.2">
      <c r="A12" s="85" t="s">
        <v>89</v>
      </c>
      <c r="B12" s="104">
        <f>'Detailed Budget Worksheet Year'!K127</f>
        <v>0</v>
      </c>
      <c r="C12" s="104"/>
    </row>
    <row r="13" spans="1:3" ht="12.75" customHeight="1" x14ac:dyDescent="0.2">
      <c r="A13" s="86" t="s">
        <v>115</v>
      </c>
      <c r="B13" s="104">
        <f>'Detailed Budget Worksheet Year'!K143</f>
        <v>463754</v>
      </c>
      <c r="C13" s="104"/>
    </row>
    <row r="14" spans="1:3" x14ac:dyDescent="0.2">
      <c r="A14" s="86" t="s">
        <v>116</v>
      </c>
      <c r="B14" s="104">
        <f>'Detailed Budget Worksheet Year'!K161</f>
        <v>0</v>
      </c>
      <c r="C14" s="104"/>
    </row>
    <row r="15" spans="1:3" x14ac:dyDescent="0.2">
      <c r="A15" s="103" t="s">
        <v>113</v>
      </c>
      <c r="B15" s="327" t="e">
        <f>SUM(#REF!)</f>
        <v>#REF!</v>
      </c>
      <c r="C15" s="327"/>
    </row>
  </sheetData>
  <mergeCells count="5">
    <mergeCell ref="A1:C2"/>
    <mergeCell ref="A3:B3"/>
    <mergeCell ref="A4:B4"/>
    <mergeCell ref="B6:C6"/>
    <mergeCell ref="B15:C1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1C7A-82AB-4E67-94E2-DFFA757F8246}">
  <dimension ref="B2:I34"/>
  <sheetViews>
    <sheetView zoomScale="58" zoomScaleNormal="58" workbookViewId="0">
      <selection activeCell="A61" sqref="A61"/>
    </sheetView>
  </sheetViews>
  <sheetFormatPr defaultRowHeight="12.75" x14ac:dyDescent="0.2"/>
  <cols>
    <col min="2" max="2" width="4.42578125" bestFit="1" customWidth="1"/>
    <col min="3" max="3" width="47.5703125" bestFit="1" customWidth="1"/>
    <col min="4" max="4" width="10.85546875" bestFit="1" customWidth="1"/>
    <col min="5" max="5" width="10.42578125" style="128" customWidth="1"/>
    <col min="6" max="7" width="12" bestFit="1" customWidth="1"/>
    <col min="8" max="8" width="10.42578125" customWidth="1"/>
  </cols>
  <sheetData>
    <row r="2" spans="2:8" x14ac:dyDescent="0.2">
      <c r="B2" s="328" t="s">
        <v>177</v>
      </c>
      <c r="C2" s="329"/>
      <c r="D2" s="329"/>
      <c r="E2" s="329"/>
      <c r="F2" s="329"/>
      <c r="G2" s="329"/>
      <c r="H2" s="329"/>
    </row>
    <row r="3" spans="2:8" x14ac:dyDescent="0.2">
      <c r="B3" s="328" t="s">
        <v>176</v>
      </c>
      <c r="C3" s="329"/>
      <c r="D3" s="329"/>
      <c r="E3" s="329"/>
      <c r="F3" s="329"/>
      <c r="G3" s="329"/>
      <c r="H3" s="329"/>
    </row>
    <row r="4" spans="2:8" x14ac:dyDescent="0.2">
      <c r="B4" s="328" t="s">
        <v>178</v>
      </c>
      <c r="C4" s="329"/>
      <c r="D4" s="329"/>
      <c r="E4" s="329"/>
      <c r="F4" s="329"/>
      <c r="G4" s="329"/>
      <c r="H4" s="329"/>
    </row>
    <row r="6" spans="2:8" x14ac:dyDescent="0.2">
      <c r="B6" s="147" t="s">
        <v>139</v>
      </c>
      <c r="C6" s="147" t="s">
        <v>143</v>
      </c>
      <c r="D6" s="148" t="s">
        <v>144</v>
      </c>
      <c r="E6" s="148" t="s">
        <v>145</v>
      </c>
      <c r="F6" s="148" t="s">
        <v>140</v>
      </c>
      <c r="G6" s="148" t="s">
        <v>138</v>
      </c>
      <c r="H6" s="148" t="s">
        <v>152</v>
      </c>
    </row>
    <row r="7" spans="2:8" x14ac:dyDescent="0.2">
      <c r="B7" s="128">
        <v>1</v>
      </c>
      <c r="C7" s="99" t="s">
        <v>155</v>
      </c>
      <c r="D7" s="144">
        <v>1</v>
      </c>
      <c r="E7" s="145" t="s">
        <v>146</v>
      </c>
      <c r="F7" s="146">
        <v>25000</v>
      </c>
      <c r="G7" s="136">
        <f>F7*D7</f>
        <v>25000</v>
      </c>
      <c r="H7" s="129" t="s">
        <v>187</v>
      </c>
    </row>
    <row r="8" spans="2:8" x14ac:dyDescent="0.2">
      <c r="B8" s="128">
        <v>2</v>
      </c>
      <c r="C8" s="99" t="s">
        <v>156</v>
      </c>
      <c r="D8" s="132">
        <v>360</v>
      </c>
      <c r="E8" s="133" t="s">
        <v>147</v>
      </c>
      <c r="F8" s="138">
        <v>45</v>
      </c>
      <c r="G8" s="131">
        <f t="shared" ref="G8:G26" si="0">F8*D8</f>
        <v>16200</v>
      </c>
      <c r="H8" s="151" t="s">
        <v>187</v>
      </c>
    </row>
    <row r="9" spans="2:8" x14ac:dyDescent="0.2">
      <c r="B9" s="128">
        <v>3</v>
      </c>
      <c r="C9" s="99" t="s">
        <v>157</v>
      </c>
      <c r="D9" s="132">
        <v>570</v>
      </c>
      <c r="E9" s="133" t="s">
        <v>147</v>
      </c>
      <c r="F9" s="138">
        <v>55</v>
      </c>
      <c r="G9" s="131">
        <f t="shared" si="0"/>
        <v>31350</v>
      </c>
      <c r="H9" s="151" t="s">
        <v>187</v>
      </c>
    </row>
    <row r="10" spans="2:8" x14ac:dyDescent="0.2">
      <c r="B10" s="128">
        <v>4</v>
      </c>
      <c r="C10" s="99" t="s">
        <v>158</v>
      </c>
      <c r="D10" s="132">
        <v>2260</v>
      </c>
      <c r="E10" s="133" t="s">
        <v>147</v>
      </c>
      <c r="F10" s="138">
        <v>65</v>
      </c>
      <c r="G10" s="131">
        <f t="shared" si="0"/>
        <v>146900</v>
      </c>
      <c r="H10" s="151" t="s">
        <v>187</v>
      </c>
    </row>
    <row r="11" spans="2:8" x14ac:dyDescent="0.2">
      <c r="B11" s="128">
        <v>5</v>
      </c>
      <c r="C11" s="99" t="s">
        <v>159</v>
      </c>
      <c r="D11" s="132">
        <v>88</v>
      </c>
      <c r="E11" s="133" t="s">
        <v>147</v>
      </c>
      <c r="F11" s="138">
        <v>65</v>
      </c>
      <c r="G11" s="131">
        <f t="shared" si="0"/>
        <v>5720</v>
      </c>
      <c r="H11" s="151" t="s">
        <v>187</v>
      </c>
    </row>
    <row r="12" spans="2:8" x14ac:dyDescent="0.2">
      <c r="B12" s="128">
        <v>6</v>
      </c>
      <c r="C12" s="99" t="s">
        <v>160</v>
      </c>
      <c r="D12" s="132">
        <v>1</v>
      </c>
      <c r="E12" s="133" t="s">
        <v>148</v>
      </c>
      <c r="F12" s="138">
        <v>2200</v>
      </c>
      <c r="G12" s="131">
        <f t="shared" si="0"/>
        <v>2200</v>
      </c>
      <c r="H12" s="151" t="s">
        <v>187</v>
      </c>
    </row>
    <row r="13" spans="2:8" x14ac:dyDescent="0.2">
      <c r="B13" s="128">
        <v>7</v>
      </c>
      <c r="C13" s="99" t="s">
        <v>161</v>
      </c>
      <c r="D13" s="132">
        <v>9</v>
      </c>
      <c r="E13" s="133" t="s">
        <v>148</v>
      </c>
      <c r="F13" s="138">
        <v>5000</v>
      </c>
      <c r="G13" s="131">
        <f t="shared" si="0"/>
        <v>45000</v>
      </c>
      <c r="H13" s="151" t="s">
        <v>187</v>
      </c>
    </row>
    <row r="14" spans="2:8" x14ac:dyDescent="0.2">
      <c r="B14" s="128">
        <v>8</v>
      </c>
      <c r="C14" s="99" t="s">
        <v>162</v>
      </c>
      <c r="D14" s="132">
        <v>3</v>
      </c>
      <c r="E14" s="133" t="s">
        <v>148</v>
      </c>
      <c r="F14" s="138">
        <v>4500</v>
      </c>
      <c r="G14" s="131">
        <f t="shared" si="0"/>
        <v>13500</v>
      </c>
      <c r="H14" s="151" t="s">
        <v>187</v>
      </c>
    </row>
    <row r="15" spans="2:8" x14ac:dyDescent="0.2">
      <c r="B15" s="128">
        <v>9</v>
      </c>
      <c r="C15" s="99" t="s">
        <v>163</v>
      </c>
      <c r="D15" s="132">
        <v>6</v>
      </c>
      <c r="E15" s="133" t="s">
        <v>148</v>
      </c>
      <c r="F15" s="138">
        <v>4500</v>
      </c>
      <c r="G15" s="131">
        <f t="shared" si="0"/>
        <v>27000</v>
      </c>
      <c r="H15" s="151" t="s">
        <v>187</v>
      </c>
    </row>
    <row r="16" spans="2:8" x14ac:dyDescent="0.2">
      <c r="B16" s="128">
        <v>10</v>
      </c>
      <c r="C16" s="99" t="s">
        <v>164</v>
      </c>
      <c r="D16" s="132">
        <v>1</v>
      </c>
      <c r="E16" s="133" t="s">
        <v>148</v>
      </c>
      <c r="F16" s="138">
        <v>10000</v>
      </c>
      <c r="G16" s="131">
        <f t="shared" si="0"/>
        <v>10000</v>
      </c>
      <c r="H16" s="151" t="s">
        <v>187</v>
      </c>
    </row>
    <row r="17" spans="2:9" x14ac:dyDescent="0.2">
      <c r="B17" s="128">
        <v>11</v>
      </c>
      <c r="C17" s="99" t="s">
        <v>165</v>
      </c>
      <c r="D17" s="132">
        <v>1000</v>
      </c>
      <c r="E17" s="133" t="s">
        <v>149</v>
      </c>
      <c r="F17" s="138">
        <v>10</v>
      </c>
      <c r="G17" s="131">
        <f t="shared" si="0"/>
        <v>10000</v>
      </c>
      <c r="H17" s="151" t="s">
        <v>187</v>
      </c>
    </row>
    <row r="18" spans="2:9" x14ac:dyDescent="0.2">
      <c r="B18" s="128">
        <v>12</v>
      </c>
      <c r="C18" s="99" t="s">
        <v>166</v>
      </c>
      <c r="D18" s="132">
        <v>25</v>
      </c>
      <c r="E18" s="133" t="s">
        <v>150</v>
      </c>
      <c r="F18" s="138">
        <v>100</v>
      </c>
      <c r="G18" s="131">
        <f t="shared" si="0"/>
        <v>2500</v>
      </c>
      <c r="H18" s="151" t="s">
        <v>187</v>
      </c>
    </row>
    <row r="19" spans="2:9" x14ac:dyDescent="0.2">
      <c r="B19" s="128">
        <v>13</v>
      </c>
      <c r="C19" s="99" t="s">
        <v>167</v>
      </c>
      <c r="D19" s="132">
        <v>925</v>
      </c>
      <c r="E19" s="134" t="s">
        <v>151</v>
      </c>
      <c r="F19" s="138">
        <v>15</v>
      </c>
      <c r="G19" s="131">
        <f t="shared" si="0"/>
        <v>13875</v>
      </c>
      <c r="H19" s="151" t="s">
        <v>187</v>
      </c>
    </row>
    <row r="20" spans="2:9" x14ac:dyDescent="0.2">
      <c r="B20">
        <v>14</v>
      </c>
      <c r="C20" s="99" t="s">
        <v>168</v>
      </c>
      <c r="D20" s="132">
        <v>300</v>
      </c>
      <c r="E20" s="135" t="s">
        <v>151</v>
      </c>
      <c r="F20" s="131">
        <v>15</v>
      </c>
      <c r="G20" s="131">
        <f t="shared" si="0"/>
        <v>4500</v>
      </c>
      <c r="H20" s="151" t="s">
        <v>187</v>
      </c>
    </row>
    <row r="21" spans="2:9" x14ac:dyDescent="0.2">
      <c r="B21">
        <v>15</v>
      </c>
      <c r="C21" s="99" t="s">
        <v>169</v>
      </c>
      <c r="D21" s="132">
        <v>12</v>
      </c>
      <c r="E21" s="130" t="s">
        <v>148</v>
      </c>
      <c r="F21" s="131">
        <v>500</v>
      </c>
      <c r="G21" s="131">
        <f t="shared" si="0"/>
        <v>6000</v>
      </c>
      <c r="H21" s="151" t="s">
        <v>187</v>
      </c>
    </row>
    <row r="22" spans="2:9" x14ac:dyDescent="0.2">
      <c r="B22">
        <v>16</v>
      </c>
      <c r="C22" s="99" t="s">
        <v>170</v>
      </c>
      <c r="D22" s="132">
        <v>18500</v>
      </c>
      <c r="E22" s="130" t="s">
        <v>149</v>
      </c>
      <c r="F22" s="139">
        <v>0.2</v>
      </c>
      <c r="G22" s="131">
        <f t="shared" si="0"/>
        <v>3700</v>
      </c>
      <c r="H22" s="151" t="s">
        <v>187</v>
      </c>
    </row>
    <row r="23" spans="2:9" x14ac:dyDescent="0.2">
      <c r="B23">
        <v>17</v>
      </c>
      <c r="C23" s="99" t="s">
        <v>171</v>
      </c>
      <c r="D23" s="132">
        <v>18500</v>
      </c>
      <c r="E23" s="130" t="s">
        <v>149</v>
      </c>
      <c r="F23" s="139">
        <v>0.3</v>
      </c>
      <c r="G23" s="131">
        <f t="shared" si="0"/>
        <v>5550</v>
      </c>
      <c r="H23" s="151" t="s">
        <v>187</v>
      </c>
    </row>
    <row r="24" spans="2:9" x14ac:dyDescent="0.2">
      <c r="B24">
        <v>18</v>
      </c>
      <c r="C24" s="99" t="s">
        <v>172</v>
      </c>
      <c r="D24" s="132">
        <v>18500</v>
      </c>
      <c r="E24" s="128" t="s">
        <v>149</v>
      </c>
      <c r="F24" s="139">
        <v>0.75</v>
      </c>
      <c r="G24" s="131">
        <f>F24*D24</f>
        <v>13875</v>
      </c>
      <c r="H24" s="151" t="s">
        <v>187</v>
      </c>
      <c r="I24" s="140"/>
    </row>
    <row r="25" spans="2:9" x14ac:dyDescent="0.2">
      <c r="B25">
        <v>19</v>
      </c>
      <c r="C25" s="99" t="s">
        <v>173</v>
      </c>
      <c r="D25" s="132">
        <v>1</v>
      </c>
      <c r="E25" s="128" t="s">
        <v>146</v>
      </c>
      <c r="F25" s="131">
        <v>5000</v>
      </c>
      <c r="G25" s="131">
        <f t="shared" si="0"/>
        <v>5000</v>
      </c>
      <c r="H25" s="151" t="s">
        <v>187</v>
      </c>
    </row>
    <row r="26" spans="2:9" x14ac:dyDescent="0.2">
      <c r="B26">
        <v>20</v>
      </c>
      <c r="C26" s="99" t="s">
        <v>174</v>
      </c>
      <c r="D26" s="132">
        <v>1</v>
      </c>
      <c r="E26" s="128" t="s">
        <v>146</v>
      </c>
      <c r="F26" s="131">
        <v>8500</v>
      </c>
      <c r="G26" s="142">
        <f t="shared" si="0"/>
        <v>8500</v>
      </c>
      <c r="H26" s="151" t="s">
        <v>187</v>
      </c>
    </row>
    <row r="27" spans="2:9" x14ac:dyDescent="0.2">
      <c r="F27" s="149" t="s">
        <v>141</v>
      </c>
      <c r="G27" s="137">
        <f>SUM(G7:G26)</f>
        <v>396370</v>
      </c>
    </row>
    <row r="28" spans="2:9" x14ac:dyDescent="0.2">
      <c r="F28" s="150" t="s">
        <v>153</v>
      </c>
      <c r="G28" s="143">
        <v>31709</v>
      </c>
      <c r="H28" s="129" t="s">
        <v>175</v>
      </c>
    </row>
    <row r="29" spans="2:9" x14ac:dyDescent="0.2">
      <c r="F29" s="150" t="s">
        <v>154</v>
      </c>
      <c r="G29" s="142">
        <f>99093-G28</f>
        <v>67384</v>
      </c>
      <c r="H29" s="129" t="s">
        <v>187</v>
      </c>
    </row>
    <row r="30" spans="2:9" x14ac:dyDescent="0.2">
      <c r="F30" s="149" t="s">
        <v>142</v>
      </c>
      <c r="G30" s="141">
        <f>SUM(G27:G29)</f>
        <v>495463</v>
      </c>
    </row>
    <row r="34" spans="7:7" x14ac:dyDescent="0.2">
      <c r="G34" s="127"/>
    </row>
  </sheetData>
  <mergeCells count="3">
    <mergeCell ref="B2:H2"/>
    <mergeCell ref="B3:H3"/>
    <mergeCell ref="B4:H4"/>
  </mergeCells>
  <pageMargins left="0.7" right="0.7" top="0.75" bottom="0.75" header="0.3" footer="0.3"/>
  <pageSetup scale="78"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DE79-0265-4661-BD2C-17F799BF3D69}">
  <dimension ref="A1:A7"/>
  <sheetViews>
    <sheetView workbookViewId="0"/>
  </sheetViews>
  <sheetFormatPr defaultRowHeight="12.75" x14ac:dyDescent="0.2"/>
  <cols>
    <col min="1" max="1" width="12.7109375" customWidth="1"/>
  </cols>
  <sheetData>
    <row r="1" spans="1:1" x14ac:dyDescent="0.2">
      <c r="A1" s="99" t="s">
        <v>109</v>
      </c>
    </row>
    <row r="2" spans="1:1" x14ac:dyDescent="0.2">
      <c r="A2" s="99" t="s">
        <v>104</v>
      </c>
    </row>
    <row r="3" spans="1:1" x14ac:dyDescent="0.2">
      <c r="A3" s="99" t="s">
        <v>107</v>
      </c>
    </row>
    <row r="4" spans="1:1" x14ac:dyDescent="0.2">
      <c r="A4" s="99" t="s">
        <v>105</v>
      </c>
    </row>
    <row r="5" spans="1:1" x14ac:dyDescent="0.2">
      <c r="A5" s="99" t="s">
        <v>4</v>
      </c>
    </row>
    <row r="6" spans="1:1" x14ac:dyDescent="0.2">
      <c r="A6" s="99" t="s">
        <v>106</v>
      </c>
    </row>
    <row r="7" spans="1:1" x14ac:dyDescent="0.2">
      <c r="A7" s="99"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6F20-A168-456E-9386-EA79212F858A}">
  <dimension ref="A1:F5"/>
  <sheetViews>
    <sheetView workbookViewId="0"/>
  </sheetViews>
  <sheetFormatPr defaultColWidth="8.7109375" defaultRowHeight="12.75" x14ac:dyDescent="0.2"/>
  <cols>
    <col min="1" max="1" width="30.5703125" style="122" customWidth="1"/>
    <col min="2" max="2" width="10.5703125" style="122" customWidth="1"/>
    <col min="3" max="3" width="15.5703125" style="122" customWidth="1"/>
    <col min="4" max="4" width="20.5703125" style="122" customWidth="1"/>
    <col min="5" max="5" width="15.5703125" style="122" customWidth="1"/>
    <col min="6" max="6" width="10.5703125" style="122" customWidth="1"/>
    <col min="7" max="16384" width="8.7109375" style="122"/>
  </cols>
  <sheetData>
    <row r="1" spans="1:6" x14ac:dyDescent="0.2">
      <c r="A1" s="123" t="s">
        <v>127</v>
      </c>
    </row>
    <row r="2" spans="1:6" x14ac:dyDescent="0.2">
      <c r="A2" s="122" t="s">
        <v>128</v>
      </c>
      <c r="D2" s="125" t="str">
        <f>HYPERLINK("https://datasnipper.com/learn", "datasnipper.com/learn")</f>
        <v>datasnipper.com/learn</v>
      </c>
    </row>
    <row r="4" spans="1:6" x14ac:dyDescent="0.2">
      <c r="A4" s="124" t="s">
        <v>129</v>
      </c>
      <c r="B4" s="124" t="s">
        <v>130</v>
      </c>
      <c r="C4" s="124" t="s">
        <v>131</v>
      </c>
      <c r="D4" s="124" t="s">
        <v>132</v>
      </c>
      <c r="E4" s="124" t="s">
        <v>133</v>
      </c>
      <c r="F4" s="124" t="s">
        <v>134</v>
      </c>
    </row>
    <row r="5" spans="1:6" x14ac:dyDescent="0.2">
      <c r="A5" s="122" t="s">
        <v>135</v>
      </c>
      <c r="B5" s="126">
        <v>44685</v>
      </c>
      <c r="C5" s="122" t="s">
        <v>136</v>
      </c>
      <c r="D5" s="122" t="s">
        <v>137</v>
      </c>
      <c r="E5" s="122">
        <v>0.11</v>
      </c>
      <c r="F5" s="122">
        <v>2</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datasnipperfile xmlns="http://datasnipperfiles" fileName="Budget - Hahira State of Georgia Fiscal Recovery Fund Application.pdf">
  <fileName xmlns="">Budget - Hahira State of Georgia Fiscal Recovery Fund Application.pdf</fileName>
  <byteString xmlns="">JVBERi0xLjcNJeLjz9MNCjM2MyAwIG9iag08PC9MaW5lYXJpemVkIDEvTCAxMTAxODMvTyAzNjUvRSA1NTMyMy9OIDIvVCAxMDk3NzkvSCBbIDQ5OCAyNjJdPj4NZW5kb2JqDSAgICAgICAgICAgICAgDQozODMgMCBvYmoNPDwvRGVjb2RlUGFybXM8PC9Db2x1bW5zIDQvUHJlZGljdG9yIDEyPj4vRmlsdGVyL0ZsYXRlRGVjb2RlL0lEWzxCNDA4MDIzRDY1QzdEMTRBQTA4MzZBNEM1QkJGRTFEOT48OUU5MDMxN0M2OUVERkE0RkEyQzk3MTg1ODYxNjhCQzk+XS9JbmRleFszNjMgNDJdL0luZm8gMzYyIDAgUi9MZW5ndGggOTAvUHJldiAxMDk3ODAvUm9vdCAzNjQgMCBSL1NpemUgNDA1L1R5cGUvWFJlZi9XWzEgMiAxXT4+c3RyZWFtDQpo3mJiZBBgYGJgegEkGDNArI0gVgyIeAMkBP6hcBmtgQTPfiDBfAOk2ArEigWxekGsShArF0iw3AdxtYBE0w4g4WTBwMTIyABkMTAw0pD4z1D3FiDAAMp6D0kNCmVuZHN0cmVhbQ1lbmRvYmoNc3RhcnR4cmVmDQowDQolJUVPRg0KICAgICAgIA0KNDA0IDAgb2JqDTw8L0MgMTcyL0ZpbHRlci9GbGF0ZURlY29kZS9JIDE5NC9MZW5ndGggMTY4L1MgNjYvViAxNTA+PnN0cmVhbQ0KaN5iYGBgZWBgimJgYWCYtYGBjwEB+IBirEDMceGFDgNDFUhIes7K3rBvJzg6Oho6gKABJAEEbAyMhUeBtBAQy4BFnjMIMJxiKGVg5RcHkQwhXDcYPzIGM5YxLmOcxNjG9IPJueGixA8GBu6PDAUMRQzMDOEMYQzFQPon1HYBBsbOvUCaEei6W3A3CTIw9kwH0kDXChTCRcUZGFfdhahl+AgQYACw4CSiDQplbmRzdHJlYW0NZW5kb2JqDTM2NCAwIG9iag08PC9BY3JvRm9ybSAzODQgMCBSL01ldGFkYXRhIDIxIDAgUi9QYWdlcyAzNjEgMCBSL1N0cnVjdFRyZWVSb290IDQwIDAgUi9UeXBlL0NhdGFsb2c+Pg1lbmRvYmoNMzY1IDAgb2JqDTw8L0Fubm90cyAzODUgMCBSL0NvbnRlbnRzWzM3MyAwIFIgMzc0IDAgUiAzNzUgMCBSIDM3NiAwIFIgMzc3IDAgUiAzNzggMCBSIDM3OSAwIFIgMzgwIDAgUl0vQ3JvcEJveFswIDAgNjEyIDc5Ml0vR3JvdXA8PC9DUy9EZXZpY2VSR0IvUy9UcmFuc3BhcmVuY3kvVHlwZS9Hcm91cD4+L01lZGlhQm94WzAgMCA2MTIgNzkyXS9QYXJlbnQgMzYxIDAgUi9SZXNvdXJjZXM8PC9FeHRHU3RhdGU8PC9HUzYgMzkwIDAgUi9HUzkgMzkxIDAgUj4+L0ZvbnQ8PC9GMSAzOTQgMCBSL0YyIDM5NyAwIFIvRjMgNDAwIDAgUi9GNCA0MDMgMCBSPj4vUHJvY1NldFsvUERGL1RleHQvSW1hZ2VCL0ltYWdlQy9JbWFnZUldL1hPYmplY3Q8PC9JbWFnZTE2IDM4MiAwIFI+Pj4+L1JvdGF0ZSAwL1N0cnVjdFBhcmVudHMgMC9UYWJzL1MvVHlwZS9QYWdlPj4NZW5kb2JqDTM2NiAwIG9iag08PC9CQm94WzAuMCAwLjAgNDg0LjM1NiAyMjUuNDMyXS9Gb3JtVHlwZSAxL0xlbmd0aCAyNy9NYXRyaXhbMS4wIDAuMCAwLjAgMS4wIDAuMCAwLjBdL1Jlc291cmNlczw8L0V4dEdTdGF0ZTw8L1IwPDwvQUlTIGZhbHNlL0NBIDAuMzk5OTk0L1R5cGUvRXh0R1N0YXRlL2NhIDAuMzk5OTk0Pj4vUjE8PC9BSVMgZmFsc2UvQk0vTXVsdGlwbHkvVHlwZS9FeHRHU3RhdGU+Pj4+L1Byb2NTZXRbL1BERl0vWE9iamVjdDw8L01XRk9Gb3JtIDM2NyAwIFI+Pj4+L1N1YnR5cGUvRm9ybS9UeXBlL1hPYmplY3Q+PnN0cmVhbQ0KL1IwIGdzCi9SMSBncwovTVdGT0Zvcm0gRG8KDQplbmRzdHJlYW0NZW5kb2JqDTM2NyAwIG9iag08PC9CQm94WzAuMCAwLjAgNDg0LjM1NiAyMjUuNDMyXS9Gb3JtVHlwZSAxL0dyb3VwPDwvUy9UcmFuc3BhcmVuY3k+Pi9MZW5ndGggOS9NYXRyaXhbMS4wIDAuMCAwLjAgMS4wIDAuMCAwLjBdL1Jlc291cmNlczw8L1Byb2NTZXRbL1BERl0vWE9iamVjdDw8L0Zvcm0gMzY4IDAgUj4+Pj4vU3VidHlwZS9Gb3JtL1R5cGUvWE9iamVjdD4+c3RyZWFtDQovRm9ybSBEbwoNCmVuZHN0cmVhbQ1lbmRvYmoNMzY4IDAgb2JqDTw8L0JCb3hbNjMuOTYwMSAzNjQuODEgNTQ4LjMxNiA1OTAuMjQzXS9GaWx0ZXJbL0ZsYXRlRGVjb2RlXS9Gb3JtVHlwZSAxL0xlbmd0aCAzODc3L01hdHJpeFsxLjAgMC4wIDAuMCAxLjAgLTYzLjk2MDEgLTM2NC44MV0vUmVzb3VyY2VzPDwvUHJvY1NldFsvUERGXT4+L1N1YnR5cGUvRm9ybS9UeXBlL1hPYmplY3Q+PnN0cmVhbQ0KSIlclzuS7roRg/NZxaxAJb5Eaj2ushM7ceLtuyk1HproTuEegFCL30+x/Jbf8/e///o5j1FK+/3fz7WOXvvvWOUY11V+//NzXUe/xwqpxR+9/UqYxypr/tJzH7Nf9+8/fmY9blf+/TP7sUatMknIWHpy5X/8/PPnLkfrnzaR2Iu3kZDB9LBNWfUobdzep6x+nFcv8pmS0eazTm3U42reqY3zmGexUqZkOl1s1caMdO8USx3nWNVdVJicLmvUzxkR3qifIwK8kSmZTRcb9bKO0ttnTr2exzn9xZmCbPm81YgVr0db59tqtONuZT7O2bZTytoPGulw3ce93lZrHO2et7RoFWVavar5pCBbvmywW43S49/5rEap8e98VqbkM9PFWY3eYv+u4rMafRxzPW8ZPinIls9mBYLmeZQ/1AUW54e6GX84dXPFfv9QB8Wog0lCxtKTKzt1akPIYJOQwfSwTanxuur0OqXFmxjD+piSybJZo9bjNU9vFImx54pVMiXD6WKndpUj/rBK7WrHVVYzlxQkw2WNQI8aiTD4TMlsuthI7KiTCKNPCrLl81bR/ZV6IhfV75ml2oOFlOu4HnTStI6RxM15PK8klWg04333nNJrkoJguHJxp01TElt4ElPyaenilESNpiS26JOCbPlsSiBnrGP+oe06403HPpYwjtNpi/9x92mwpWCswSIhQ2HBus6auhAt2CRkMDzsQmZYRlzBZErm0uV9wIz6iCsYTclwuNgIyLCQqKJHCnLT5H1AjPqIKvhMyWy42Ee4sJGYoksKkmn7dHqB2WfzX8rCeH8pi/BqlF1xfK9pkKXgjNEiBbFpwtLOmCYkovAcpuSzwsUJCRVOSDzRJQXJtPmEQEuPQ/kPYf0+6uc8G882EGHxATC+5xkUYwwmCoiFBys7Y2pDpGCjgGByyTbChXXEFGxSkEybN4roY39XqlHr8X14FaskBeFwqVPbL6Z6pfa8vWWVpDA5Xd4IxKiRqIJPCrJJJxsZMewkruijwmz6Pq1eaEK6/pIWxvElbTw7kaSNZ6v6eQbFWaOJCoPThcVf1uJg+UxplDhYyv6CxZNIwdPCpSmN/QvaavEpjf0bep3NfFSYTZ9PCeS0cdx/aGvxIfqhLTZVddpiS5UvbVCMNpgoIBYerOy0qQ3hgk34ZTAJZZtSW3xWPLuUfUp9fhi7fFIQLZ932vexNrzTPrF6LVZKCtLhUqt9H9s3RHXaZ1Zrz76BiwqT0+WNQI4aiS74jMDMJqVsZNywk9EFHxVm0/dp9aLTrqP+5a3Fv9/vyAisRzfeYv32OdlScNpoocLYNGHpl7b42PQR7UPrmhstPIYUPGqaNKHR46K1Pht7H1oBpb00KUyGzecDamrH7ZFg1eu94Am9870Dks6KuyOpqbg5Cqw0UUAsPFjZSVMbggWb0Mtg0sk2JfZ9KVfxPiV2/tn3FOCTgmj5vFMbcWo177QpmmexUlKQDpdatRHfRc07bYrOsaq7oCj5dXmjzcz+PVCjzdV5eyMpyIZLjXqJ1dq8vdPmKjaHdZLCbPo+rcbm79FWojZi65dsNZ8TiEp8VZwPN+mKBneebasdpZoUpVY8zLubYKPCaNiwvvGmQYkuPIwRmA8MSDkngcMxGV1wUWEybD4lsFMa7o/Eq4z3iifhfm+BZLTg9kh2Cu6OxAsmCRkLD1Z23tSGeMEmIYPJKNvU/csbM/c+NXZNOdctnykZLZ93AjnqJLrgNCXTSSlbkRx2El1yUWHy6/JGIEeNRBd8pmQ2KWUj44adRBd9UpBN36dVkhNa/8tbONuXt4i4nLe69+aXN0jOG21SEA0b1vebmyalexqexpR8Yrg0Kd3BNCnd1OiTgmz6fFLg5yy4TxKxs72XPgnrvRfSE3edL3NQjDmYJGQsPUU3SfCjNkQMNgkZTA/btNhvLQbgfVrsuLr2zQw+UzLafNYJ9KiTCKNTCtLhUqukxzqRMLmoMDld1gj0qJEIg8+UzKaLjcSOOokw+qQgWz5vlfSccf35y1w47y9zkV6duX2Ner8nyc6rOHE0SUEwXFjdidOcxBeexZR8Xro4J5GjOYkv+qQgWz6bU9LT7xO3SgDW7/pe/CRc792QnoU7ZdJDRcTRJCFj6Tl1m0x6rA0Ao01CBtPDNnWteORxe58akVeNmxB9pmS0+axTsmOdyBedpmQ6XWyV7Fgn8mUuKkxOlzVKdqwR+aLPlMymi41IjnUiX/JJQbZ83uplZ2vXH+K2c3yI2+nLiNsN5veUo2TMySYF0bTl+sacTYqE8WlMySemi5MiOzYpEiafFGTLZ5MKoMpz7Vy4XF49xrI39Tr3DTBOOQrjvSTCsybuljP+z2lKMLe3yp4JTBIyFh6s7MypDRGDTUIGw6M25Y7TqlSvU+440vppfUzJZNq8EdhRI/EFoykZDpc6gR1VEl9yUWHy6/JGYEeNxBd8pmQ2XGokctRJfNEnBdn0fVqNcawrtDveahK3T6Cy+SjxENspZRz9Je51RYMG4uIl3NmqAbn4s2ar1ycF2fShgTOnWYkwPI8p+cxwaVZiR7MSYfRJQTZ9Pivwc83N74e5K3b33OcchNmOeRtzQc2sH+agGHMwUUAsPFjZmQutnV/mwlabn3MRPIYxF3n9fW819m5ZfUmLc+6Kl/Ns37RRQLBcWP1hrvdjn3yaT+vB01VsQFLwsHBpQu0aLymcUPzsxWfKshFJYXK6fEabnnt5o7i8BKveSAqy4VKjuIBE9uelbZzu4W9NCqNh+3S6gqZHij33VIrp3jMrzXeHQYkvnrPt7NcUy8dufBrFHhlVShQKgHqcYGaiwuB0YXFnTTMSWXgQKXhYEsoZGTMcksiijwqz6fMpgZux//tlLU77c/r5du1yxtq1q31Yg2KswUQBsfBgZWdNbYgWbIIvg8kn25Q64vOiFO9Tavy+97vJJwXR8nmnfXq14Z1a3x/VxUpJQTpcarVPr/7p1GL7tbaskxQmp8sbbW7q5Y32edaaN5KCbLjUaGMzH2xZaR9n8zk4aKPCaNg+naL584+ufSq959sdX+jZqZXnixLKtY//B7fXFQUGeLuPJWEfbnEDqjmk10SFwa8Ja7+0xYeej2iDdM0y9RxS8Kxp0oRGL8dYn429MQpM7aVJYTJsPiFQEz/D8w9pPZb9nGqxeW4nbez714c0KEYaTBQQCw9WdtLUhmDBJvQymHSyTWnt6O2a3qe02HnXkI0CguXyRpuhc3qj1vfjF6skBeFwqdNmKP6wRi1+1OMobOaiwuR0eaN9Ys3ljfrZ4zfUG0lBNlxqtA+s6tLmrOyvMKskhdGwfTq9B1RI999TLXz3QwOVEZF2qsXnZfmealD8VKOJCoPThcX9VNOMdIbhQaTgYeHSjHQ6aUg6w+ijwmz6fErgJjZa+8NabMb6OdXaHZ9Fxtpm98saFGMNJgkZCw9WdtbUhmjBJiGDySfblHit43z2A/uU6yGpyGdKRsvnncCNOoktOE3JdDLKVuSGncQWXVKQnC5vBG7USGzBZ0pmk1E2EjasJLZok4Jo2D6dXnBCGn9pC9/4fkNG9jLaYvn5pQ2K00aTFASnC4vbqaYR6QzDc5iSz5omTYjHkyakM4wuKUiGzScEamKe9x/SapD5OdXqOoqT1s743JoGWgrGGSwSMhQWrOucqQuxgk1CBpNNdClxW22lLmsTd9ej7o8wmCRkrEzeB9+A6qPvRDhNyfD/s11mSbajMBDd0Q0Mxpj9b6ylZ+VARf/dyKoUifBhgIuJcAVkHt0S6ZGCumXyPHkDzJeb8uQtsW3PY0rVhot5kpQ21rZEeUmM55EtmCmoTNuRqW6AvcdD98+9sd+/67w3RvXb740RYBz3Rgh+b6RJCgp/JoxthKlF4gkTMaUmCyzRIZGCBokmeqSgLlzeH7ByNbwaiVOcqvfBV6RYzlfe08+TDIoRBpOEKktP02sRtCgNgYJNQhWmh2muvCfn1qY4VyzxftuQzZSqLJslGnfcLS5PNO74Bt7LIplSxelipriO/voe20ONJ46E7k0yBbXls1TJTL6QlCrPqTY9lSlVnS6myp+tHwuXGO3poUxBado8U7xX1j9p4SyLn6sire8soxLMf6B9pjdh/jh7f3M9kpK0GKXd3VxSUJm2Gt5YU5NEFmZiSs0WJvaI2KhHYosuKahMm/WoyBl749lIuNr1ve0kzO/5B9pi8cZJGxSjDSYJVbY8HNloszSECzYJVRi0Kc21M2C7PE/sQL/25OzhM6VK03dkKnIsk+iC05SqDt6UStwoleiiTwpqw3ekKnIsleiC05SqDt6UiuAolOiiTQpKl+3M9A+dlMZf3sI3vpcalfl7jLcYfv7hDZLzRpcUVC4bhxdv1iTRhZmYUrMt3tQjgqMeiS66pKBy2Y4egbe4T62TtxFf9uOn29jjewOS0Ym3I9mZeDkCL5oooCw8GNl5UxrgRRsFFCajTHPFpaLNtTzPFQu030c2CigslycCbUpEtuiUguJklJmMGmYiW/JRYW36PBVoUyqyRacUVCejTCVsGIpsyUaFpWE7Mn20vTnGSVv69kHb2PFNibaRG91JGyWjTS4qrAwbhv9ou4MP71IAEXR4l6RgunCpS4nSO9/L2zTvmcfoMB8V1qbP+wR61oMnJAGLSXQ/4cbbv6cgKb3xgiQ9Nx6QAqxMFFAWHozsxIU235O4bOllJ1wWfocRF2Ovp4iLZdwmBXArfvbK888mBZVpw+jfm63/sovqT77HVrusQVIwWbjUoTFz/t6hfJG1+XZ3QVHlz+U9Sm7WsWK5y76XJ5KC2nApUWITH+v2TPlKa8uXTQpr03ekmqn6yt3zie/msqWTgkWAS2t3vyOeSMfa3e/Me76tnRSWhs3Xrs43NYqnGScjBRMuk/rEg0pt4mkmFxVWhu3/vu8gqPXz+46ddU//vuNr7Mu+7/hee6v3Utjve0vLB1P4V+4U8ElBafkwvq+cMmmd4LS1rOpcb6bSEjCUrRNsVFgaNs+EHeaJ/37OXSn+tLffA1ZecWxXWuPX72NXgmK7EkwUUBYejOx7gNKIePhsV6jS3DmYhzQzjxFPFxRV/lyeCDQrkYiHz3aFqs2dg4mMZWYy4uGjwtr0eapCR6FEF4xGYBUHpMwkcBjJ6IKLCivD5on+E2AA9h5ktg0KZW5kc3RyZWFtDWVuZG9iag0zNjkgMCBvYmoNPDwvQkJveFswLjAgMC4wIDMzLjkwNTggOC42OTIxN10vRm9ybVR5cGUgMS9MZW5ndGggMjcvTWF0cml4WzEuMCAwLjAgMC4wIDEuMCAwLjAgMC4wXS9SZXNvdXJjZXM8PC9FeHRHU3RhdGU8PC9SMDw8L0FJUyBmYWxzZS9DQSAwLjM5OTk5NC9UeXBlL0V4dEdTdGF0ZS9jYSAwLjM5OTk5ND4+L1IxPDwvQUlTIGZhbHNlL0JNL011bHRpcGx5L1R5cGUvRXh0R1N0YXRlPj4+Pi9Qcm9jU2V0Wy9QREZdL1hPYmplY3Q8PC9NV0ZPRm9ybSAzNzAgMCBSPj4+Pi9TdWJ0eXBlL0Zvcm0vVHlwZS9YT2JqZWN0Pj5zdHJlYW0NCi9SMCBncwovUjEgZ3MKL01XRk9Gb3JtIERvCg0KZW5kc3RyZWFtDWVuZG9iag0zNzAgMCBvYmoNPDwvQkJveFswLjAgMC4wIDMzLjkwNTggOC42OTIxN10vRm9ybVR5cGUgMS9Hcm91cDw8L1MvVHJhbnNwYXJlbmN5Pj4vTGVuZ3RoIDkvTWF0cml4WzEuMCAwLjAgMC4wIDEuMCAwLjAgMC4wXS9SZXNvdXJjZXM8PC9Qcm9jU2V0Wy9QREZdL1hPYmplY3Q8PC9Gb3JtIDM3MSAwIFI+Pj4+L1N1YnR5cGUvRm9ybS9UeXBlL1hPYmplY3Q+PnN0cmVhbQ0KL0Zvcm0gRG8KDQplbmRzdHJlYW0NZW5kb2JqDTM3MSAwIG9iag08PC9CQm94WzQ4My4wNzYgMzQxLjQxIDUxNi45ODIgMzUwLjEwM10vRmlsdGVyL0ZsYXRlRGVjb2RlL0Zvcm1UeXBlIDEvTGVuZ3RoIDEwMS9NYXRyaXhbMS4wIDAuMCAwLjAgMS4wIC00ODMuMDc2IC0zNDEuNDFdL1Jlc291cmNlczw8L1Byb2NTZXRbL1BERl0+Pi9TdWJ0eXBlL0Zvcm0vVHlwZS9YT2JqZWN0Pj5zdHJlYW0NCkiJTM0xDsMwDEPRXafgCQjLkmXpPAHapV265PrxENRZH/DJBkXD7y2NQ9VwiudgD5grI0LxXWI001xmHOWGh0yW5sS/KqZH4ZChzlm56bMoOHv0nT3knt7Z/X/ISy4BBgCoZiCZDQplbmRzdHJlYW0NZW5kb2JqDTM3MiAwIG9iag08PC9GaWx0ZXIvRmxhdGVEZWNvZGUvRmlyc3QgMTc4L0xlbmd0aCAyOTA4L04gMjAvVHlwZS9PYmpTdG0+PnN0cmVhbQ0KaN60mm1v28gVhf8Kv22CwuS8ksMiMODYcVNgk7pJ0C1q+INiy1kVjh3Yym7673uH95xLynWcZIHCkMVH50hDHV7NHYqKJTWuiSU33hW57xufvNwPzTDEKpRmKCHJxtgUP8Qmjq4poR9kwzclOjGPQTZilo3YlJzrRmrKEKs5N6WIHse+Gb2rzxqaMY4ylNzGnKtnbMZhGJrkXDOOMmCSF/XOpyxbQbbiULeibGVfmmfPuqODJ93L9dVvsufvLuXfh+Zpd/RGhBfX5zcXm+sPsnlydHx0c84HZBTxvdnf745vrrciT0+PQ32w+9fq6L28QTVUy2Z9dXF3era/f1oDkYenQPS+4H56vTN5pYMT+fe6iX2PEQ5PfeuaenOtO+sOD+Re3uQ4pu7wdr3abm6uj1bb9ZOjPwcXgssu+hR97vdc+sm5n552x03qXn1dfv3qycX79/0YStwLPgx7KaTV3ihHZy/3+fJ8KBfnYwxPuxPZqTy9w5ObT58/8U10f/+8uji52Vxv70770sqzm1zGdkhyzEM7LtBU32Z5e6Yqjr6NaTb7Elofe2OT1T3LyjGHto/mjnkQeYFQaYaqmNwgLjMnX1q/2BOT4TYZnHNbdD9HSSSV3NZiNKbs2+L6haycfWpjsLFyim3JZWbKOtYsKzPRoUg4c95AU13rF3kDGSjMPsj+hsHYZHXPsnJMpXWzO/a+7ccZqcJMVZGBwmyBkinDbTK4j62OlGu8w9DmMCNE16YaNkVFholxLEwyZR1nlpWZZt+34yJrINVc2mGRNZBhwmxhginDbTKYacLNNIlQaYYKZJgwW5hkyHRTJmucvXxcFlkTVcxj6xZZAxkmxrEwyZAxjslgSzO3eZE1kGoa2rjIGmhhqnkOU5ky3CaDRWvzaG6Z8VoXZoRKM1SghanmOUwwZLopkxFnbodF1kQVxdovsgZmH1o3j5NTL7PbvNOUMY7JYEszye7MWQOpxtyOi6yBFqaafYittGkiVZipAmOWPpbNHKVwZKkwo6pmVhVoUap5jhIMmW7KZIQpJbhImqhi7NuwSBqYfd/2NkxOMguXeVioGMVUsCUZdnojkGpIO70RaEmq2ctH3vvemDLcJoPZ/eBm9zNU1cyqAmuUtcRhTl4+3rK2MYZMN2VyrslPbu2NsfVhwZDFrb0RMph5BrRG5glWFSOZCrY8/U5nBFL1caczAi1ONYdaPsUbU4bbZLDlqW7Lk6iqmVUFWpwenZFxeuuMVaabMplxeu2FFicYsrjTMm0wp2SMZVMyGTLGMhnMRN240x2Bpvqd7ghkoDBHJ0ukPLPJ6p5lMBLls5GoIVSaoXrrjjVQmC1QMmW4TQYzUKf90AIFQ3ZBGyRlMAPFWBYombLf7ZBgJJrGsuyQRFPdskMSESjNoRRZMfTGJqt7lpWRKN1IdEaoNEN11iElUJoZqDFluE0Ga6DVPSzyNqbstEma7NAlp0A5FgM1puzQJSkry7qltpBUBu2SWfrBjFRlJTl1SahABgqzH6WAfTCmDLfJYCYKNxM1VNXMqgIZKMwWKBky3ZTJeupS3XFxZmMMeRi1VVIGM1CMZYGSIWMsk8GWqKx/wpw3kKqsRGU5YyrQAs2tjNYEWTv4ko0pizvKfpoMxhqPQ2GNZwgVQ1EF1kCnCNRcFx4uzLtNmW7K5GnpUc1jb+sSQxXFOhRblxAtTB1nDhMMGeOYDLY0q2vOGkg11/s5a6CFqWYfsnzovDFluE0GY5VHN1Z5M6pqZlWBNczQm7mGOUzhgiHTTZlcT5PC5M5T2GNbZoIo3ogKL0a67uAwXHcYq4pRTAVblmE66bAsFalKiQ2LpIEWpZp9lLYdB2PKcJsMxlki3ThLNIRKM1SgrA6kysxcp4mwZMh0UyZr4ea6TpirmqiiWMdFVQNZthjHypYMGeOYDLY05RAssgZSlZjiImughalmL3lkV4wpw20y2NJUt6UJhEozVKCFqeY5TDBkuimTEWddI8xZE1UUa15kDUTdYhirW7KqGMVUsGUp655F0kCqso4cF0kDLUo1+9pEagMDU4bbZDBnCLg5QxiqamZVgWx+MFvzI0OmmzIZU0SsywObP0gQQ5DOYvMHiFnqMHOWYFUxiqlgZlkns0XSQFPdTlcEMkqYvayWXC0AsMnqnmXlmIIkb255l20Y51czGW6T3U5fhNsaH5my2+2L5F7O+KZHtS/Kgm3oZ4bq0BipOnTGKU8MZHmSoTr0Rapupy/K3i37IhBqHMdlXyQyTpj92E9rUyBUmqESGSbMFiZZZXNDJjNMuC1MssrmhmysaYopL7MmT2r1xkXWZKSJgSxN8qRyHKpkSzMvOyORahmWnZFoaarZy8fN5WJMGW6TwRZnRmdknGDIdFMGW5wZvZFxgiHTTZmMPHv0RuYJVrUMaI5QwWh/HIntzxgyRjIZbImmZXckUh36ZXckWqBp6iteTi+HcWbK4q6dxWQwzlg4FM5YZlQVQ1EF4os9mvnFnjFkuimT9QSR+8kTRGPI2E+TwahfDGX1S1YVI5l6L7EhSZB17u1bl7IxZYndhX6WwbZj6p53DAyZbspgO5axDfOZK5FqPY+Zz1yJdjTUbEeDqKqZVQXawVDzfDDAkOmmDGaeap7zBKtKL1Xls+7N+nx7Wlc7fb2eLCvz+vWcLLti/VJUTuhDimfd28/v//3k5ebDr1dy2z6tvP3Pp3VnD3Xvnry8+bhuTg6fdu+qcnB9fbPd33/2rDtuQun+9ml93Vyuru7W3cnqdn29bXB5F+PXr931FEz2uMgeO17WO7PBpiup91/dLgGPdgnY/fgl4JDSY5eAQ07LS8CXl6Ok48a9i7jq99Ll+fleeb9a763K6nI8X68v48Xw0CXg8f4l4Po1QKizqqx5cJpfz7vIJssKqe8X8sQ4dLWE3aCu+q2/ZDeWMK3nvPt/Hbpy/9CFmKdd1kOHN/CNQ/f8Vff65vbj6kqFF1+2f3m7lUPTna8af88hh9Hfs+nhvzuve1RG3x389uGXzcX2V1kADt3h6tPLdX13TT8M3dFabXvB993x1erDXRPD9HOE589vvpzuZZnsq9YE51x9xtkkvl59XHfvNh/Xd6/Xv7+5+bi6Pnm79/zm6uLVu0n/RUcYnOv+ul1dbc4Prj9crRvX/bxeTb98SKF7tfqiexVkkO7tdv3xH/Xh6a3U16i7drv5tL257f6JPQ7Z7e+fyv9m/isxLkg1/Z/dfOP/h/+GEGQKG6Z7bvfeN4OcFNWbFqibHh9lepl88rh5Qr1O1u+8hncOL11/j/F8dbeub+profEnId0vm+uD67uN8fHm9m57+OvqlsdljmX6jUuttp9XsJSxm47Msbf6enf7eT1Farl2U+p30w9jponha8Xi/LJYxvjtYumtWOraYIxfL5bdOknfVye9T6wT9911klzB0a+VUo+WL/I5rL8DqpcRHeul0v/WzWO3h2uINVBro9YE62EacaqjqhTZolJdWltTDdWaguIWW8u/lBL+1/2o93H6FFSqJ/LTe0LtLveW+xD08ccK84/XZN6tSe8HFGX4rqLs7xflkN1clDn2i6Ks0lyUAg8VpR8nrfFBVhnyDC3K483Vuq5r/bS3VqbPD49evHjxp0Opxfe3m+nT+fiEZtXph+JRnTl+T3WGHkczu+He8Q257HB1LG8PP2t6NNQKS6U07pG/NB2kr2lJXynWsTi3htTbffFTrUWOUX8rF6WnLavpoRz/YD2V+/XUo57id9XT+Pgk58OPdkTp5dMk5+svAr/dEbVcHu+Le7I2SA/OeX5M1hv9D/fGeTb4sT/OY/XmdmY1N/dC7xfzk9K9Oeybjc+y+UOlUfPfbX8ZlZG+ozLqrzinyvivAAMA8yQozA0KZW5kc3RyZWFtDWVuZG9iag0zNzMgMCBvYmoNPDwvRmlsdGVyL0ZsYXRlRGVjb2RlL0xlbmd0aCA2NTc+PnN0cmVhbQ0KSImslV1r2zAUhu8N/g+H0QupLIq+P6AU0iTtPJI0bVXGKLsaa682WPf/YUdumrixjVI3N3YIss6jV+97DozXcHY2Xk6rGfDzc7iYTeFvWRjBlNegpGMygOGWeQuaB+YUPP8qi2+n8Kcsxld3Fp7+lQUHDgKen/BDzgLXYKVkztQfBg9CaOZ0/eHjaVnclMXBJTjzRsBuYxMkE9uNHVNy4LZWu8a2abnd8Upmm9vCfDkFaCglWkqZEFgwoBzzgGfXulHsIqJUlwICxMeyEPCilvFM4TIrFMMTxt9Jxada07DR9KosHkgV51SRJR0JQ4D+gPi1LOZx77Tvr24lM6k6Rzkb1TdFV9fUEfa2WksE+V67dJMIh6sRiCO8a5HM5nfT24oaso7VNb5WGSh1HCil0CGuD+qGjjy5n1BNVjGxxe8ZKn0kKrxmKfuo7lcIVMW7DIvp8+6G5TD/aK3RvjUK5rwHBda31RTdO88g2QYS50zYLZJjQh6aJwwSLt7P04YoJvPEyaIjQh+oqFmQfRmqz66zZ3fDrCH38+yZlniVvvP0IgPhjwMRRN3SeiCuKLaw2wkVlsyqZJD6D6AjSabXyzV2OE8WVAgyjzRkdQvHQVYGe70aqpt498jsptApRj3CwYgzHnD9zweyyIVbdEwmj+9tugXvcnaLx5i0OPF0pPuEjiyR6WHS43O6QZ5+bR4ZxPbcGIKYwofDv+fiPog4cIr0hdJ1NgiZoxg4NfpS2U0htiJ9ov4ljV9mGM6UR5tNoWhPk2Ex1J5x180I6H9b21/Z7M3Z4wayk6cZyMscULu/G9sctwcG0ioWahy1n8edPCfa5GjajX4IzWv2uh1VZ6+2ld1mT77JHvwXYADr3WXKDQplbmRzdHJlYW0NZW5kb2JqDTM3NCAwIG9iag08PC9GaWx0ZXIvRmxhdGVEZWNvZGUvTGVuZ3RoIDQ5OT4+c3RyZWFtDQpIiayWTWvcMBCG7wb9h6HsQS71rKTR6ANCDtmPNqWBbWvoIfRU2p5aaP//oZaDtwfZq40jDIN0sHnQzPPK/XvRHHrRfBQNHB52ANsT3NxsH3b3e9Dx9hbu9jv4IxrWSMECGY8mAiuHwYFVET3B3++i+fIafovmbvjS9mggQv9DNBrU8GhwAa2xwE6h19D/Eo2Cn6m8Fc2jpPYr9BcojKpDEYd37SKFbjsnQyqv2iCh7Yx8t2+tPLWddvJQYtR1GMkGVH6eERQqB/23R8lelXhMHR6rPPqFM4NuAIpxJPpwLAFRBsQckHkC0gqH5hR5HGEccSIvHs+GuURjq9CwtkhmaaI2aZgolXG23qSRGrecSrGDXNc9G5FyRluicHXdm6cw6UDsavd8LfcscrzIOPZwXLmrehjqWjhH9jwL80Bn61Gvs3DA4QsWupKFlAf7GhrWBtXibG3OAtpz38Y2xqcOXtFGqhTuk4rkMeagxdOqFOmTivMUMyp+2p1KaHm4rzOQFRLPo/0frBBKOHm6v0i7WZznaEd5ljMx+nXaUUiKvEC7PNPX0LB26JbGaHO+50bXfFqZq1yrFOaTa8Yh53iuRFEpuCfX5ikWXEt33rg5th1JTKvDUFl+ftoX0Cv9sxMbdLSErgsU9vp/dvgnwAA852RIDQplbmRzdHJlYW0NZW5kb2JqDTM3NSAwIG9iag08PC9GaWx0ZXIvRmxhdGVEZWNvZGUvTGVuZ3RoIDUzND4+c3RyZWFtDQpIicyV32vbMBCA3w3+H+6hMGvUik7SyRaUQmN7JWWN09b7AWVPY9vTBtv//zDJTlKo7Dmx/TACh32WlU+XfHfRp7fwK47WTRyt3kmw0HyPIwThPghaZFxIIGk4ITQ/40jADx9u4wiEe+SSX5+T6oZ9geYujiq3y4N7VN0XAKsdXF2t7otNCRqvr2FdFvA7jgi5yrXbU3NFQMLw3AAKrjX8+RZH/8ShnKNucTJ6hfOcXLDUJNKHS5bK7kp0YYROLkJHaLjpr9UcOBXAKZlxaQ9wWlieqVE6k3Mt3cGQOIZ42RiFXobCunf1IEX5WDOd7FiKJgFfps32PUOVVA2zXeKWISWlX9UwxC73xFLV3ZZgWZp1dVU+oA/p09jhaJnDKZLcqKHD2TEKswzFwdk+irOczUIrUHI70VmHowacpaMW4nQt8kXoCJ3nA8Xa0+nJiHZZc4XiWciYj1CQWNbcfoq7D07JbdF4Wzf11t20aq7rzyzNT1MXj+rii7o3/qV2aRuMT75hWeK2RdFetamXFUHHaHevd2NVCgfUrBbQXyU1RhEOolktoI/inBZA4ewhgZwmtgCHYwdagD76RSf7ReFMmkJ3aAH9P9nF8b+opiAuNFn2LUBbydX5k4UWmiz7FjBA8T+0gKL+6L+sehyrSDjb5ug+UBEzRhHOsDm691KcpXs4sLQVHKfp7nHole7wV4ABAIL3XxINCmVuZHN0cmVhbQ1lbmRvYmoNMzc2IDAgb2JqDTw8L0ZpbHRlci9GbGF0ZURlY29kZS9MZW5ndGggNTgyPj5zdHJlYW0NCkiJrJZba9tAEEbfBfoP8xDKqkTjva8WQiCWncShidNEoS2iT6XtUwvt/3/oXqrErSRvLAuD0G3N0cwcfcpaclKUmki/OS1KTpTfo3HzGZqbPFs3efY+z2B9WwMs7uHsbHFbb1ag6fk5LFc1/MozxVBUEqSlyBQoqrHSwChKCb+/5tmHt/Azz5bujxaXHCw03/KMAXU/BopJFNwt5SgYND/yjMJ3v7nKs7903G/MMyJ9PSLrIQpukNsOUVKLRiQZtUbmHkVWFO3/jECRami+tIQlcfg8ONatHcNpyc1TIcld3RRMkM32zh2Ar9py+7Eoq7j/WJSC3Bcl02Rdby78ne9S7GIedqE4ajHGzlIUch4KSQ1SPt5QzkJH1xcpHtV3wFRoDnRAKhXgK+b1GXSAPQ/9oQ7oWRA7TYf7diSimVdTbVHacU2TQ1b1K6YNCrFbMZ0uWaepw+H9rtZPwdDg45tCxZ3opBNSEXeVkfoa3IHcFfbanTBOV3c13BLWXfkVq61z/eVcWBMOV+BaY+JLnsZOJSpg56mAe3xUdrghbZyXA0fFDITOFDL/ArDV+KiIOCuPlymefsJM49ECY6HcnI9N7kkyYUw/YSbhdLYPN+44281MSdLZriqke2znKZyZIqWzfQinJQ+baG8w88EprEl3IoHXT5iJuUtRqFS1uErh9NNkcgBzPY7T+fcpxdOPDh+mVhwYwJqh5gFH7PUvOdwD2TGBRzGNI9XZ/SY+8Ivd9F/rR5knHeQe88Q/OPBHgAEAr4ZhBQ0KZW5kc3RyZWFtDWVuZG9iag0zNzcgMCBvYmoNPDwvRmlsdGVyL0ZsYXRlRGVjb2RlL0xlbmd0aCA1NjI+PnN0cmVhbQ0KSImslktv2zAMgO8G/B946EEeZkUUKVkCigJtnHYpmvTlYSiCnYZtpw3Y/v9hktPkYjtaXSEAIccPfKD4kSpgtVkCLB7g/HyxWa5bcOriAq7aJfwpC4OSHAPpRmoPRlnpLLDysiH4+70svnyA32Vx1ZXF4lqDh+5HWSCo8EPw4V1mYLbShju/ykLBzxhuymInrquaxPquQhR9gKrWol0/dRVSuPgK3W1ZrMKHH8tiiIh5EImdVM04IiipLHTfdsJrk+LReXg4PN24CZ46ACnqiZYvKSAaADGzNHQAQiXD3iR5LEnf43iaTM8ZJtPDWWgMsiQ9VVBnVW0FxkAxfIz15OKqiSGJaPLsoLUSY9GTie9OpQw5hWPzOjiGsxPP0cHLCo3YthWLFwjyKXH/UNXI+5v3wdAEaZNXxdOJI6VSPC6viqM8b1LRD4ufSOI8FQOOeY+Kftjc59AYDA5OlVVvIh8lNHGl9iEBl6mtHyTUJN0JCZO5ytTVDxKO4bxK2Oqq5v0M7K9X7XoT/1ltu+Nw7FdPQVcroqE2PJngHw6BeWoaJckk06lTOMMpMNPMRio9jaOx51ldpniGLZ81RoI3ionSRhyOFk2aaZKdyw97/hyeVzXHi61X0x7VVP+vZqY2f1ATteQTtWRTOJm6/EHNMZydaJ/DecLt7dtELT/fxdPp8tN6G8blTRycqZOqH3b/meNRS8Ip0P7Y42Z0XFSZDvtRSu+m95XixsI/AQYAcBxj1g0KZW5kc3RyZWFtDWVuZG9iag0zNzggMCBvYmoNPDwvRmlsdGVyL0ZsYXRlRGVjb2RlL0xlbmd0aCA1NTA+PnN0cmVhbQ0KSImsll1r2zAUhu8N/g/nYhfSmBUdfQtKYXWcktI0XWMYI+xqbLvaYPv/F5PsJtBanlzHGA44WOaJXj9+fSSHDf0K7V1ZNG1ZfCoLaHY1wOoRrq5Wu3q7BuR4fQ036xr+lIVGJp0ChZxJCZob5ky4gikFf7+Xxef38LssbsKdVhsBHtofZYHAw4GgjGA2rAxTQvurLDj8jOO2LI7kHa0M4XEwWgkiskxiESaNhpmOSfk0k4zjQ2SyZ0SepZMDOiksE/5Ep7iPu5DDM4Zh+BeKI+Ov+YAzbqD9diRoszxqGR4f1o7xHMn6IGjlCMTNaikiaXZxtx5phYbsnz5SdOTpC9xSVCSeGXKglQwjR6+XoZdKMIlj9BhZ3Tlt/Ya0zTJ8ilvm3Xjaso97grB2COQd8/OEDTgyK6zMMrlFmJ6FTUfYMemXEeppEfpFhZXOM/MfYV2OB/miwiZ5orDqLGzdPHTObqOuljTrJvyse0P36yzvsCIuUXSEd76iOKyLSxQdzXeyophoCGeZnqVoxPFZRfMPXaIlZjBpVEyKsQw7KHzZrF2ktrc1x7hQF5xEtS6uHRXVZ3kS734b7v3GPTt5GnD0MMhOzL4xN9HHbmzr3tv9A1XPV+zvKcqgc445UQ8zmKUWzMj0FkZXcxSJQphBEY20Y0FWIUnvuyjvs58ZmOiAOUDahUdrLMpXFcWnv8JEohJm4PUFOhLaBXTTCwD+CTAAyp9i2A0KZW5kc3RyZWFtDWVuZG9iag0zNzkgMCBvYmoNPDwvRmlsdGVyL0ZsYXRlRGVjb2RlL0xlbmd0aCA5MjA+PnN0cmVhbQ0KSImslltv00oQx98t5TvMQ4/OGpHt3i8SQkpdNxi1aSEuFSo8VFAOSJSKJnx/ZtaJm5udHqmqst7urje/mfnPTLKrF/BrkB3Vg+zwREGE+tsgkyDwT4JzXBoD2nkuJNR3g0zAfzSMBxkILhzUX66ZEvlnqN8OshIveYc75VkBcHgBr14dnhXVMUilXr+Go+MCfg8yK7kOdKfhUoMVjgcHUnJh4OF2kPXhRHx1gRP9Bs41K84nuWF1LiWrJuNcelZOio970fSzoGmruNO7PXXN5F4K8ywURnjuu+I1xIDFmCJ2Ot0LZJ8HyAZUUFfEDvKhY4GGl/lQMUsz0Qz78Nyz4FnpuOsK2v+iW+EwgisLOgouI5KuQKyb4Bcm7EZT3nMd8TbN3Tbb5D4fGvaLaIbFPT3SfDZ/+EPPL5gI8x/5ULPHPSAjylmzfJfLwG7o1O1Xuilt0kUW75jBJ6byoW9M/id37FP+YsXmZDAajjYbI7kNS5slulOGPptDr80mWK5cl80pHrEdUlBE+6/eDbgMisLE8I9B4SZ0MsY1Rg2Bq7CR66hmfGhJgiNMSZiywazvya03P4GcWZJzZ8Q3/3F3M78l338FWixo8X5G0/ms37kNe+vcHnYt9rGbYLjuQj8w0b4kROP63em04cGnXNOBcs0o08kk15jkps5d4FiVnPbcyi2i0SU6c5xbdjmtk9sUuc208U+6VW1mppnsR4/4faFF19y6TnK1QS4FnV6jF5EHCV4ortQW/TERv6dhREM1GVFWkTllgp9ejUgkpykz00p1lmt28Z6OneOxD5h7aeOsnNBaTfNpv9KxEa2UHwxNp3m6Nxm10NxjAbIY6riVjKnNpuLSSP1JpeVpNaotQ/1Z0di5zIo+O82eoqNIEB12HjS1ZVllXKu8tOY328F2PDwmrDVP05vdrzcVqVV5abkPW3q7Is3QJwnviDCT+qrjcQnTS4JNi2m7+pBHVk0rDAO9Mmli1Zs6wZPnV7K+0xLX39uiovLhUKM7suZbLheaeACSx/x7Pgzsth/NGy7U07zs93vZxsSHLRjb0SZfkbxXfySVArnuBN6M3lQ4WaR6Lyhd7VpQ/MnSDbreLM0OUElJQD/TMVW3OFPhSGEdN9WnXHSkpArF/kXiKRqAixdVOledpypDa4adpIJEtYg0tdTTiIY0O03XQUHztJ+umNbt/ZeLNqdYXT0eWHkBz34G+CvAAMVJdpcNCmVuZHN0cmVhbQ1lbmRvYmoNMzgwIDAgb2JqDTw8L0ZpbHRlci9GbGF0ZURlY29kZS9MZW5ndGggNzM5Pj5zdHJlYW0NCkiJlFZLb9NAEL5b8n+YE3IqMtnd2adUVaJJQEUUWojEAXFAqO2pIPj/B2a9a+PE9jpVlM1jvp355uk5vK+r/aGuYH+7hfu6+lNXRiJ5DVZbJDCCTw+S0Fj4+1BXXy/gF8M3d3B5ubnd3uxYFq6u4Hq3hWtWtHkrQYqIPjzWlQTBLwlKC5SOdQY0Gg7PUfIUj3d19a3Zrta6eROPz/E4rNaq2cej/QmvVtTAlw+rNTWfVqZ937HYNK/h5iPfdQ2uvsNh7Alb01YDKYPKgGFaXoFmX2yY80WL7IuI/HxAEhwKwewDCHQKlMSQIvF4UVdRtaASwBPKkgatJSpVAgQmUQQkDWQ1kssA5VD6HiFQaRf94YB4xQHhbFhOCkqb8B2QU69iwCjEbLWiI7nmi2ZezNeD79WT92jkNCJpmEJkE3MMo7OhwLBNm+FQtTy4kgkkav4eLPowH5GBvtbouRHp5MqjpKmIZf3KxqKb8qd1d+56606X4OROVwF2wplyepZi1yUnkSmlL3kznb5kYzYe2d+ZcKT0GYfiNH0GtRl7bAwr8kOXhKATzoapqFPIUZL7JHn0Jt3mWUGTWZ4BZB7/AdHIKSYRKWGGU6fQ0HnslBBp7pw1FPoSnPZtkNJpQCrSNKbOMfiynhn35Lk1NiPu89CrHxXEIJ1ZxaisRPbEMlNHFp1vn5XepoIdVE5EWMX6TQlhgke3gJBoyggvYkMawc0y7u0WYbkLyghuPldGxMWgjCCNoYxQtMRUqiWm/EQsM9Wxk4YIGYIbgZxbIKutRR2KCMP9WEbodusoIUihKiOUiM+wEkKEBabEZVZmSt4uMCVnFpiSVRioVKrEnzO+vGy4J8j8uqDQ2k4upUYxGhYJkYxMIfphMPPMOmNYdEYSpEQjGZlC3OfV9nhdlXldjXu7Qqd5Fw26rQGPgecJj0qv3WDbzf/HtTzLju/95N18c/P84+mB/dz9ht7sPwEGAJQ0TwENCmVuZHN0cmVhbQ1lbmRvYmoNMzgxIDAgb2JqDTw8L0ZpbHRlci9GbGF0ZURlY29kZS9MZW5ndGggMzMxMjAvTGVuZ3RoMSAxMDE3MzY+PnN0cmVhbQ0KeJzsnQl8FFXy+Ot190zmPnJOMplkkslM7vuAJECGXCSEcGY0AYGEJAgqBoFwKQuKIEYRFY9VV8H7QGUyoAZBQUXdVVBXUdcblV3PrKh4IWT+9bomISCof/fw9/v/p5Lqb7969Y6uev2mG8dPgAGACQ8SNFeVVzbc+dT2K4GdaQJQ2arKx1Rc++huD7BWC4D4/bhJ2Xkbvmj9EoCtwVbNrXNa5t63cvMSgLOvwQ5KWhcusJc92vg5wLo/AyjXzJx75pxbPy2/H6DjJQB12JnnLJnZfm8cDnbdeID23bPaW9q+P2PJRdifDvsrmoUG/fbYV7BcieWkWXMWLN40LOEMLH8MMPv+czpaWyKk78oAjoSj+2lzWhbPTbnHEof1s9DfPqd9QcuNF21cCKwjB8sXn9syp/298ldygOWdA5Bz2dyO+Qv8VlgNbMb33H/uvPa5P7ifmw+w+ABA5PvAY6Esef+p2zww3TjsG4hWAZftn12wh/P12kUTf3zzaKEmRjUefdUgAAm2U0IfsN2ajT++eXi1JkbuaZBE388t1jRYDyZYDCK2NEE2NAPovsdxBawVpdHCDlCASnGDIh+7jCOKL8GjAqhAMIYIoiSJgnQAsvy7IOl87FbN+66fZLeDHcC5h+YQcovgsgPz8zpxl8LArxTCJcOx2bAX4TeLNAzG/Ro/8SNY+9tH+c+Lsu/3nZ/4Leh+r7GlUaD5Le3E52HySfu7Cu+pwX7rji//KyKYfr4vrLecsu7Iydsqa07dp/QmeH797E5o6zwhDh1QcTI/8Xyw/tYx/lURv4ZR/8n+pTqoO64cAqP/k+P9Txb2HZz9K3z+8Ft9lBf9fFupHmp+qe9TifC34/sWc6H2ZH6KfcfbhWcg6ifz2PxT28l8FG7yC0n5Zf9f4/OfEmEnFA2cfwMlwrNQMrieLT32GckWwmTpHNo30bd4oB3AZKEEhrHDEPvfmPP/RMF1DeyD33sWQQlKUIJCItwE/zhl3Ww47s0Jnz1/t8+g/0kiXgRL/qX2R6AW308nSo0w5mf9NoBH/P7XvX/K/gehQmqGOPETGCeVw8x+O54f9wyMY3tQY1CbURsG2cuP628V1IuvQJLYBdPFF6BxwP42VJ8wz0momagzUKsG2Yf+ZH6Vv3p+Sb80P8ELQ4VecAg+qBAOHHsOx/Mi+AX5l9ouwHadYBLOglxhKaQN2M89/j3n1/oFJShB+e+L9MSxPehfFTGS9inhEVj8s2PeeOp63JPi/l3zCUpQghKUoAQlKEEJSlCCEpSg/L8hwffMoAQlKEEJSlCCEpSgBCUoQQlKUIISlP/dwm74vWcQlKAEJShBCUpQghKUoAQlKEEJSlCCEpSgnFqEuVCJmoxah1o0yP6L/3/drx5jJoxGzUadgDp8kH34yVv47/l3jR2UoAQlKEEJSlCCEpSgBCUoQQlKUIISlKAEJShBCUpQghKUoAQlKEEJyvHif/T3nkFQgvI7ixjQWPpLUiwHS3gmukBi4WgYBnaQ5L8coYdESIIMKIJiqIAqqIcGaIF2mA1zoAMWwEbYwnJtubZim9uuti+0L7Gvtl/q3OOX/z4UtrbLrfOPa92Grc/B1vNOaL0AW68MtGb+b3A+F4up4g5xh/9F/+v+78AEt2Kfh3C+BryPW8VqKPzsEv7Tm/zhavxZ9eGq94YH/jbW0JNcddogPWVkxNHi9SyGxbEO1skuZ1eyG0HJvpXrvj3x725hWQj8lS4Bfl7Ysd4RJ3wvRjzubwKJX4gHxS/Fr+Tzb07SVyjAT/6qR+VxpbZTTkOeJ7++QHmqfMRrxeMy+Zyu+X+PiP+JTtnM4J1wkjsB3NXTp009Y8rkpkZPw6SJE8aPG1s/pm50bc2o6qrKivKR7rIRw4eVlhQPHVJUmJ2VmZHiciY5EuMt4WaTUa/VqFUhSoUkCgwyqhzVzXavq9kruRw1NZm87GhBQ8sgQ7PXjqbq43289mbZzX68pxs9Z57g6SZP94AnM9mHwbDMDHuVw+7dW+mw97DJExrxfG2lo8nu7ZXP6+VzySUX9FhISMAW9irLrEq7lzXbq7zVC2d1VTVXYn/dWk2Fo6Jdk5kB3RotnmrxzJvimNvNUkYw+URIqSrpFkCl58N6RWdVS5t3/ITGqkprQkKTbIMKuS+vssIbIvdln83nDJfZuzN2dV3eY4IZzem6NkdbyxmNXrEFG3WJVV1dl3jN6d5UR6U3dekBC15yuzfDUVnlTXdgZ3UTBwZgXoXT5LB3fQM4eUfv58dbWgIWpdP0DfBTfokDYcL6/nPAueEM8foSEvhcLutxwwwseFdMaKSyHWZYfeDOTm/yCs28Zld/TYSH16zorxlo3uxI4Kmqag78Lpxl8a6YYc/MwOjLv078xXq7V3Q1z2idxdnS3uWorKS4NTR63ZV44m4JXGtVd042+rc040XM5mGY0OjNdsz1hjvKyQENdp6D2ZMa5SaBZt7wCi80twZaebOrKvm87FVdzZU0Qd6XY0LjNsj37+8usFu35EMBNPF5eCMrMCmuqq7Gtpne+GZrG67PmfZGa4LX3YTha3I0tjfxLDlM3tT9OFyCPKLcCq/tBO9+Z37lIU6VvVGwik08W2iwV+PBUT4MK0yYLrnIM1o+zN7IrNDvhqMEPPjZcf1gQXRW1PAqkTetqLEmNCWQ/MyUrIE5KZxe1aC+TGgYmBONc8qpkTefUKq9qr1y0ASP61QRmGCgt5PPU+CxCAyMLVQ8nTX9VaIT71y0CdiNbOJZtNi9MN7e6Gh3NDlwDbnHN/Jr47GW81s3yVE3YXKjnO3AKmk4rkT1Q6nkhQSs7i8IFbgGq9Ot/WmVy6Pk8kCx5oTq2v5qe5fKUTepi3fuCHQIdryD8KKVrtqWy4aGFuCtWY27m6O6xWE32au7Wnr8K2Z0dbvdXXOrmmeV8D4ctW1djkmNw6zyXCc2LrMu5UOFQh2rayjPzMC9p7zbwdZM6HazNZMmN24zAdjXNDT6BCZUNJc3dSdhXeM2O+7tslXgVm7kBTsv8J4mYkEl+1u3uQFWyLWSbJDLrT0MZJuq38agtUcgm6nfJqBNIptbtnHBJFlmYYhxu62yt/H0XNA0q6u5id9cEImpxF/mZY4R4BUcI7qZoNR5NY72cq/WUc7tZdxeRnYlt4fgwmCRDIPD96SuZgfuU7igGsHKaCmKvEt7j9/f0Jiw19rblIBL7QzUyY1edTru/QrnaPQbxbUZzaO8K1pb+DzA08jbhjhrW5tw2fZ3iC61XjX2oA70gB7Vchu+HLFRK+YGEyi3X4EF74omb1M6H7RxdpO8nE1eqHGUYNqpT4WLD5Td1BXqyJPvTbwVNM5LONQ4N5jUSBYrFnGwJgpSiA5n3urAqtZmO0ZbgtZJuNRpL9VYydKOW6LkapdVYw1UAr8s0anVa7zqLOwQf/m5NovfkgpnSFMTTV4uXRJwwLFNXi3OyDUolIEGGB2squVzwd9LcKrc9QnezYQemOhYjDsLn7TcUwhWe/XO2hbc/Km9Fi2Oof2NVXyP0Ab62E3WEH7lOoy76Gzo8d/tWJIwSDIzHPzDgS9MsG7DhQ1NXScavFPSMzNUJ1r1srmrS6U/eQOKl0o/QDSCTy1+NtImVuCSLxVH4vEyMQduQhVAErOhDXUB6j5UScwU0/CJLF7MCDBdTPMNjU/aicU7ULeiiv5daHQkV2+TT2Lt1SNbxWEwVCwFj1iCLEYORQ5BFiELkQXIfKQDmYhMQNrBA+kivxXP5kdxONVhqRRtSWIuNKAK8llBoHQIVYJwMRkqUQ+gijjrZPQhywLUi1GvQd2HeghVhVNPxB4LcESGbfFJF7UStQF1AerFqErhB1+cLb5H+N4Xl474zheXgfiW8A3hENV9TaWvCF8SDhK+IPyTPHsJn5PxM8KnhE8IHxM+IvyD8HfCAV+cGvEhlT4gvO+zhSL2+2zRiPd8tmzEu4R3CG8T3iKXN6n0BuFvhNcJrxFeJewjvEJ4mfBXwkuEFwkv0CT2EvYQnic8R8P+hTz/THiW8AzhacJuwlOEJwlPEHYRdlKfjxMeI+MOwnbCo4RthB7CI4SHCQ8RthK2EHyEbl9sHsJL2OyLzUc8SHiAcD9hE+E+X2wu4l7CPdTubsJdhDsJdxBuJ9xGzW8lbCRsINxCuJnwJ+r6JsKN1PwGwh8J1xOuI1xL7a4hrCdcTbiKcCVhHeEK6notNb+ccBmhi3ApYQ01uISwmrCKcDFhJeEin7UAcSFhBWE54Q+EZYQLCOcTlhKWEBYTFhEWEjoJCwjzCfMI5xHmEjp8MYWIcwlzCOcQziacRZhNmEU4kzCT0E5oI7QSZhBaCM2E6YRphKmEMwhTCJMJTb7oIYhGwumE0wgeQgNhEmEiYQJhPGEcYSyhnjCGUEcYTagl1BBGEaoJVYRKQgWhnDCS4CaUEUYQhhOGEUoJJYRin6UYMZQwhFBEKCQUEPIJeYRcQo4MkfksWVjKJmMWIZOQQUgnpBFSCSmEZIKL4PRFlSKSCA5fFF/Qib6oEkQCGe2EeEIcwUaIJVgJMYRogoUQRYgkRNAI4TRCGBlDCWaCiWAkGAh6go6gJWgIaupTRQgho5KgIEgEkSAQGAFkMD+hj3CUcITwI+Ew4QfC94Tv5GHZt/IVsW/IeIjwNeErwpeEg4QvCP8k9BI+J3xG+JTwCeFjwkc03j98kQ7E3wkHfJG4wNiHhA98kUMR7xP2+yIrEO/5IisR7xLeIbzti6xCvOWLrEa8SXiD8Dfq+nXCa9TZq9TZPsIrhJeps79Su5cILxJeIOwl7CE8T+2eo67/QvgzTf5ZwjM03tO+yHLEbmrwFA30JM36CepsF2En4XHCY4QdhO2ER6nrbdR1D3X9CHX9MOEhwlYaaAvBR+imYb2EzYQHqesHCPcTNhHuI9zri8B9l93jixiJuJtwly+iHnGnL2Is4g5fxDjE7b6IiYjbfBFuxK3kspFcNpDLLeRyM9X9iTxvotKN5HkD4Y/U4HrCdb6I8Yhrqfk1hPWEq2lKV5HnleS5jnCFL2ICYi15Xk64jNDlC29EXOoLb0Ks8YWfgbjEFz4VsdoXPhqxyhc+BXEx1a0kz4vI5UL3ZuRBY1X8F4aa+P26sfFPoj6Bugt1p/a0eB9qN6oXdTPqg6gPoN6Pugn1PtR7Ue9BvRv1LtQ7Ue9AvR31NtRbUTeibkC9RTMr/kbUG1D/iHo96nWo16Jeg7oe9WrUq1CvVM+KX4d6Bepa1MtRR6qFI8JhOA3ihR+RsyCeLfeF8dvxD75QvrQWEOb7zHxpzSOcR5hL6CCcS5hDOIdwNuEswjBCqc/EUUIoJgwlDCEUEQoJBYR8Qp7PyNdpLiGHEEowE0wEI8FA0PswKT1MR9ASNAQ1QUUI8el5qpXuKch/ovaifo76GeqnqJ9gOt9DfRf1HdS3Ud9CfRP1DUzL31BfR30c9THUHajbUR9FvRlT8SfUHraCIr3UZ+ZLfgkFZzFhEWEhoZNQQSinOIwkuAllhBGE4XTJEYRwQhjHNlEUBZ87/o7HRQFf7gTYjSqKQHM5nzCJsj6RZjaBMJ4wjjCWUE8YQ6gjjCbUEmoIowjVhCpCJSGRkECTtxPiCXEEGyGWYCXEEKIJFrrMKEKk+ybkUdQjqD+iHkb9ARP8Pep3qN+ifoN6CPVrzOpXqF+ifoT6D9S/ox5A/RD1A9T3Mbt7UfegPo/6HOpfUP+M+izqM6hPo+5GfQq1B/URzPjDqA+hbkXdgnoTz75wlGK8jHABYbbPjI9CbBbhTArLTEI7oY3QSphBaCE0E6YTphGmEs4gTCFMJjQRGgmnE04jeAgNhGxCFoU6k5BBSCekEVIJKYRkgovgpNwkERwEBUEiiASBwOiOBPdtSD9qH+rHGNjXUF9F3Yf6CurLqH9FfQn1RdQXMNDbUFeJzviLxaz4lSwr/qKaFZ4LN63wLK9Z5vnDpmUe7bLSZXXLRO0yK+L8ZZuWvbVMeUHNUs/5m5Z6pKXhSwXNkppFnsWbFnm0i5huYU2np6HzQOehTjG8s6GzrXNB5zWd+9AQckfn1s7dnWKPf5c7tHNoafWKzis7hXCsF6CTGbk5oVNrqF5QM88zf9M8jzSvYJ5Qemge2z+PCTnz2Ph5zfME9NoyLymlmnsXzouMqTbNy5nnnieeV9PhmbupwzOuo6NjeceGjp0diuUd6zqEzXgmuDvU+upza+Z43pvDYIfgBxPqLsHvEzUd24U+YPCF0Of2s7MxAGdhIGZnnemZtelMz8ysNk/7pjZPa9YMT0tWs2d61lTPtE1TPWdkTfZM2TTZ05TV6Dkd/U/LavB4NjV4JmVN8EzcNMEzLmusZyza67PqPGM21XlGZ9V4ajfVeMbXsFFZ1Z4qsSgeP0EgDn/nxq2IOxgnaZttc23CXNt+20GbODf2YKyw3MqMMctj1sWIRjwIdIiOj14XvSF6c7TCKJ+IurmhK0KFueYVZiHH7Da/ZN5vlsC80SwY1xk3GDcbxXHG6cYvjH6jtNnINht2Gl40iOMM0w0dBtFo4GXR5DZk5VYb9fF696hsvTgsW1+mH6cX1+mZW5+VV+3WJyVXl+nG6abrxA065ta5Uqu/0Pg1gluDFV+o/WrBr2YgMjtjwEwIUYW52coi4qvFxxj/T5kKYOxKaEiv6wnxT6zzqsZP8bI1XuckfnRPmOxVrvGCZ/KUxm7GrmjqZkJFgzec/9u6XF61di3Yyuu8tkmNPnHjRlt5U513BT93u+VzPz8HdGlKnza/c/78Benz0/GAOm0+WhZ04q8Mhkdk5wJes2A+oEv6KYR7zOfolJ3md07vxD6wAs3zZTMvTZNdTtXHf1VOeSX/DWG/5+D/fwvgQuarev7ghcgXA67T+Zbp0+SvA4TcAtC3ftD3Ay7Enz/BJngIHoUn4Dl4Bb5mGmiGVbATPoRP4Sv4Ee/bEBbBYlnq/8VXL35B+lYq5oBe3AVKiALwH/Z/0nev/xPcHgyDLOuxFCW5jln8of7eE2196/t6+l5QasEktzUJz6P1IOv1HxbKeNlfxMvCJfxcbnEw5Ja+zX0bjpvOXJgHnbAYlsBSOB+WwR9gOayE1XAJrIFLMRbL8fwyuBzWwhWwDq6Eq+BqWA/XwLVwHVwPf4Qb4Ea4CeN4M9wCGwJ1vHwL/lwn1/Ka2+AuuBfuR94Od8CdcDfcg+X7MPr3w4NoIwuVH0DLRrgVrXehlXtx22b88UI3+GALbMWcUbm/1AO74GF4BLkNs7kddsBj8DjmcRdm9knZxi395VN70vEp2A1PwzPwLPwZ/oIr43nYA3vhBXjxN9U8PWDhpZfgr/AyrrV98Cq8Bq/DG/AWvAvvwX74AFfd5z+p/xt6vIk+7wS83kevv8Mn6NmLnuRHPm/LtR/LPezDtvvhAFPBN0yAH8GPZzx718kZukHOI88ez84dcpx5PjZjmWfo7oHcPIAxfgDzyUv8/MZANh5E326MYH/8Th61FwLZoXjvQB8eC16zNxCLZwOZ4P08PtD2ebnOJ7d7cqDXYxGlK3x1UHTeHhTDv8M/5MhQ9Kj2WPS4xwH04VHmfRwf2w+wLUWft+X2wW143ZtY/gR3h88x0pyfyZn4DD4aOP8oUN8L/4Qv4Bv5eBC+xP3kaziE5W/RchBLP7WeaPkOf76HH+AwZvAIHB1UOnpCzVHowxzjAwYTmAh9x86OWWWVmIIpcU9TMTXTMB3TMwMz4uNKyAk12oEa809qdCepU8uWUBbGwnG/jGIWFsOsuG/aWByLZwkscVBd9ECNHWscLIk5A3WRcsvogbbx6BE1yDeV5bBFeExnWSwbz3NZAStkQ1gxWjKxnIflEqzLkVkO42EGnAOHFR8Le7D/cNxVun/rrq24DyJgo/97f3nfbUd3iA+zBrYHI2IAP2bqXOaGjYppcLZirv9bluj/UjHK/7l02P85y/UfAo24UZyJ98H70hi4AJ8CoW+++Bbu2CKEQDHUw1ho2AF6djNu6yXs+a2VlarMkMexKICdPQ8qTN/N7jBJ0FutZY5C5eXiBHNtWcjlQgOUHX33nWfwsDe0OHsvy36n97Ve09FnzMXZvft6c3KZOcEsa7hBCAlRKh2JWUJhsqsoPz9vhFBY4HIkGgTZVlA0ZISYnxcniOH9lhECLzPxrSPjxKqjScKShNJJuQqW7oyKD1OpxPg4vTPfbqyrdxSlxCgklVJUqEKSi8odnkWjE1/QWJJjbckWDdIWizz6pMJw+CuF4cfTpcofdwgfFzeOSFIu0WsFhVp1c0pcRFJu7PA6vVGvMFijYmJDVGaDJq2m5egNMc4ojSbKGRPr5H05j/L/5jvO/5mkUzgwbpfyJ2RPoy8W0h8XngUDWFgLJIDL//FWrZGNcfG327BJEr66PlKYY+GmHP7661afBpaymKPp+3rL+IFhsHbn5Fp3/Mb2OblNznADBbcgtKgI46aMCMSRRzgiPE7gAefxlHSiUhNZNqWzctVr141vvOWdVUVtnkqrRilKGoPamFXbXl2/xJORffr59dUza7P1Gp1K2h3tiA6NSkqInHj7odvuZPDg5FCbyxoa64qNS4vROdIdZZ13zZp39zmFCSl2lSWdf093LYB4Oa6vDHiQYtQdk9wjXO02qsPsYXZQQ4xFj5cT8yg+1eDlPqxn9S6XMroncOXR+NbuVusnJMsXnczf4d3KBn7Rvellvem41tJ701l2dmhxcXa2qTcPg/fwv6FHCqTgSEh0FZoLivITMGByIBPMJ5zixWmM6qMLEzIzE4TVaoNGocDw9eWxS9RGfm5U9y1hL/PzM3EZapMzpFkZyZro5DhcjNq+3dooXJ6uKE3feq0lWY6X/7DyPIzXMHid4uXW6nNyorKzNVkWS0yP0LY1KVen0+DJI5BUNCFap7VsZ5nghiz/wa0mhzAmt8d/0G3nZ1EmftTTMSo7JzdLGZ8yId4T6lF48HpRQqOK+cNpTG9eXl4Zy97Xm2fON/GDuXh4dn6+OR/D+dC/dZD+wPIVanYwg8jPkpnDPGAs4HtCnBDF8hluBPw0Qnme1pbjTMqJ1Ql9l0qh8TmJiTnxoWLfdYI2LhvtNm1R5v1Z5Tl2HbNILFEfnzrU2W1NjtYnaUwapRIPku3HA3qzRlRoTVop9scPB+wX5hcZHcVpR46KLK0kyWjAVjwLOv9h8VPMQiJMCqxaUPYI12yxmJWh/QsptIdN2eq2TdDJ14mrJ49l7z66F0PW/XNOGAFGy2fgkhP6tzl5QX0qL5od+rh8lys/Tt+3Q0OLSiNeyZeRdJstNVr3Y+/AJYTpolNtcWnRWm10Gv/mvMZ/WBohZUASpEDdQ5aoZJ1L3yNMeCTKhRatC5fObQ+By2lLw7Vvcqt1ulBbe+gsxSzgucLt2hxazKKzLft6zcXFocWmd4g5uc7ISNq3k5MTQnjiXK6iIUzerKWoEIeYIKVrVZGlQ3KHxmqlkX0zhyv0tsL0zNywEC0bqzQnjchPLU2NMWukZ4SrmHO6IyVCIYYY9Y/3GDAxysi0RPEGU5hGYlKIzqy7s28Mz8Nk/2fiZVIpFMJwnwWStwuvgA4iWeFWu43ZEuV/m58p9LDQh7Nzy3KF3IwednZ3yGz8LNo3tVc+BHZUXHPSoA8T6VSboniZ2pZfM6Ww87HVNfWX7lqQPmnU0FidQqVX6ZJKJhaPaB6ZmFLbPqKgfmiyLgS3yjtSc2yxFmPlmj2XrHn5ilpDVFxsbp7NZdFY7dbcyX8YM3nlpORoW7QqMpVnZjWAVILvTKEQD8k7IUy4HT/LY4TluAtaWI7P0GbtYbndijOhrLdMnjn/4DxxG1IU4LQdZj5jqWTCta9e2fduXGpqHCu5Yu8Vo/u+TahZ0Hz22Y3z6l1C4rUvXVSa5BKvdiW5L3zy0urFTXlHWzJOX4FxxZmImTiTDBgu78fLH1HjbhwG6pgeZnjY5GLyjsnMPn0brhJzt5LmhMvjPJzY3oHN9hSbZMSJm2QmD+HRJ/lEhRI8lSQ89F3IqlQGtSSpDaq+7WwlmhQtVvycpTmrI12x1qQozQE8scY4I9V9feooJ18Vq/2HWReu8AgI24ZxvXmrxtQur1+MWWBOtJVQUiNYly4+z+nKi9PpbXkuZ168Ll5D42rET9R6tUKBB78fLNjvesU9ggvfKACUgssCFCvhEI5m4d9dC8PRIETfHt7DirslOSoYD3lUZSAQgUHlCxcOhYUe7YtL1cXRuKwKx5Tah2ThJT7eP/KR3RpLSuC6FE9hVoZCzdaMiMxkS4/Q5FYn6rM1mZmJBXjjznKbIbGwLTNSK9pcbbZZpsBty/dY2r9DcePGz0IL38WLiwcHw8ECd+/JNtuw/DB5s42MUDylteY4XTmxGqHvFWlomT0z1ij2vS6g1eXKtmqyXJsz3Vnxujek9/Tx6SXJDyRnHAtm7pHnzEZJpVOJRUdeHLD6UjNMicUpR3cLxWklDmOGfC94/J9Kq6RhEAbJ/F4IF+7GkMcJ94AGolmxzzjTwSOsmP2Te2HQI6F8Kwy6g6VVo7qeX3nh06urapEXPLWmpu8r64j22jEzy6zWEW21o890xwoJq1+5esywlX9df+FLV9WPWLnnxvErpuQMmX5BlefiKdlDpq/g9ynu/h9hHvLxE698G2iE+7bmmtLNBfzLU65SM/+uUGy6uYeFbCktjSruYfqH7G1RgVTwe6S3GCectw9Pi18btCCTk7NEx/HB779PQuLEqKjISHbs3hY/0tlLMtML7Aax3mBzZjtH4xpyuvJtOrzXG9rXzSqJKRxbEJ3mTDR5NKq+J8yuYUULz80vS4sIC9Eo8BnOpPswpdgV2rd8IA+PuZISazrqiiaPKjRp4jKHJ78RaxOej81xhPf9M9xZwFdghf9TMQ2zUgcTtkG5cMFDrgJXgcHGv/YFhpztjL8jaHC7DSvGH8uIHqZ9yFahSJ9p4ZsEJQsvmn9i8A3C1MvXpPxodix7yv7s0ZP/QPnEB1WlmDai48aphTPGF4eplIKo0ml02aOaRzhL0qJSyhsaG0amlJ55+fis06rzTCEKUQzRqrVpw8fnJOQnhaZWeJo85amsdOyy07NN0bZQY0R8ZHyKRRObaDXFZ8Qm5iYnpOSPai0fvWB8miEi2mSISoyOSQhXRcVEmWKTIxNzXInJeaNaMCJWXAvNuBbsEN8NUo9w85ZIo2TqYUO2WNs0POO9/R/7DHeAQdl1HPeh3mw2+fnmk5xr0/tVep4RvUoUVDq1JD4xNPPIUwNZGk5vLPxtIxnX4ij/J+JC8XW+Flly4C1DHYVLccpWSE6Gkh6hym0yi1Hs6ygW1aMrYEcKWAH/7zBqnZ6NKSjIGpnWwyxu6/5EJi5LXJsouBPHJzYnisbE+ERBJyUmSrYe/363QYcPKzaLidXbDmeNHo6PL241FoYfcOvqJbBkB56O+ePx9GlTp06dPpU/J2SnTz2vd+p5uNp3F/MPBNxwrG7j7zsZ+QmTb3UuV2Fh4EWTpyG/MLBbBCySvEuH0GqLzM8rGiIuDE9Py0w1D1l72qhFp+cMX7J10enm5JE5Za1j8k1as1apia2e1lE6+9rmjO+ah59WFD2qrLApK95gCgkxGUaVljtrz6kZO78uqSitLC08NjHWEOOKik+yOeLCUj2rz3gzNCk/Yai7qIDvfnWY1T2KOeDC+2l9IKtaa/F2gf/rcLYwz60JS6jWFidbJUNa/6Mkhq7WrbaMLpBfXAqwtNVtqFeMCTxY8ncX+VMAt0pKhPo3djH4GX1wBPMiowY+3USXa/DOO0Tco7GkxtlTorVV158xc21TSv6Mq6fXLR3GH9yd+OB+uKi1KHdUekRoamVBTG5+kT1Ra9RIksaobR09cdzqLa2LHl9dM7yU4ZO5VqnUmjRHCyprcie2Fw49a1KeMXFICo/aaIzaw3gvpEMBEylqW8LCEjL4NwLTC/DmxLgliBlhGYI14ymJr7sofPkDySQJY8ZLzZKwUfJKgiTFZmNAthhZPafbjj7ZB1yjLd+CwWQQzKJBbdGxerUFHdQ/uGPr6RU7fR+utd7Aspt63rSp6b3TpvJ9/h2+5cvx/q8OLb9H4DPHoKfXiIF3/0A5uUjOUoj4cGrS0fetpVNHlrfV5hjV+AEt4BNYyeQF5Yu2LC4dsfDes+ZumJlzSJwyPWdUdrTADmdlFE8dmRgWFRYSmhAdGR9pNFiizMOWPrps0c5V1eWdG6fZz1qSNHxSNmblbHxqWqsYi09jCVBBWdkJkcJOiIUIoRk/z+PZ+Q+5o021tM5ei+n/OMfHqZ9UHfd+2H8ZYeH8di7Ez8u8SLZUJy8pm66fYSMaPKXDPQ3/h5cvgY/jKvOsV9XV1V1d3VV9VN/3fV9SH1K3pNLdumXJluNDtnzJV2JZtpP4SAIZck9I7ISBzZIhbC4gF75id+KQZMCcQ4DZ9Y/fLBMyMDADAbKzsBP4McStfa+6W2rLBybMjDtRS6VW1fuu//t/3/veK7rpasZNE4ehX0EvYmmQHG7NDwwXWiCS3wHHeZj4Wp01zkDWiJ57ddZ42ZOWHnBb/bv6fcm98L7ttYydVfJAoQAKGigxoJBgZXzmZYHm+qpSggQSUwSuacup+tUrCn6NIZCeeqRg1TFI5TAyxrEv1PLVPm0Z33jKbk/TqOd3vB3mTjNYGuNqSMCh7pehQW8dGbzwZ0EldA6298XyA7Fh03B1WCglbKlhA9RTC8oK4ZtovD/nXpeKi4BZSqmvcaGmEF6saeGGaomQl8oZKyKrNoXak/HF1mehmrxITWp31htfn6lrjTaHHM6wgR58dDx3Q29aHRwZGgqsOTzkXFQnro4NZmx93Re/ePUrS1bfPj5uiBR9kfaAtrj9gRGETaWFdyUSaAHEZ+fqUaDDbxZZ7c2I1S7Vn8yCnB30iBjsQV1BAjmyWH9aio3r/IN6PeFavFhSPFw+cuvxA/m2w2ePHDy+P1+5yKcnO/IrsxZ9amV7y8qsGby777X7BrvuKN+y70v3DnbeUb6za24iHhqb64fvsdDoXNXL8HMiF9lT8zI/C31bYDAzSzvoBE0oCRrhmwKM0GUwKdBCZNDP8s4BXnSAmvk3Itw8X3Mi+o9+vEFAEcyu4BWiO0jxcxDTaJnOZNfw4VjKutz6nvZ83qq0O40KUoITQ964maZklNpbjF68cLmN59Kdfpag5DTDh6HsAwvv4r+Bsg9gP6vK/grWicdf9qa9acZSxnsEN8ZI4iD+0xwMe/pn6pwApeJyzhxO5NQ5tZ4tgiIqmlmQEYs/7bSQoUE9h2gRpgecRP+buk2hdiIiiY5MizR643SEe28a/tfIpS2C8z/3YUtKl1wvX8d/07Ljocn0ulJSz8AcUK6ICKuy7kxA52sbWTHS5ktvuHdleEyIamUSyNYZmdzfMpR0p52cv31sxVi7H9iHD4wGWIORj0VtHp4y2c0qc9Bsjzit7qiwtkPYPRxmNDwLubzB4tZRvJFXmT06R9hpdUWFNVUbkY+T89gj2CffwPJ4HNuGrcd7sE5sL9592hvSHrkbYqHAsyb2ps5tnVqW1XZuk4zciY0cQW1aVsF6c19+/a6+wM/iQz+biMPX6qaf+ncNrv5N38jdLOrpM5XuL4P+E/IRMStNwy9NS7mOGvkrKgdcOA9ZVCKBitJiOZV758J76APiJCOtZwf+S1kpitXlGuWvaQG9we9fnOn56vwvZiD6Oh8gH8elMtYdz1qH9/R7dmp4UsHKd2gDLT5Pa0hvssoJmQKZYbjRDNc2YmbVjTmdmzUZMzs/PbvlkZnEl1G86LRfiRV1TpOaktIyyWGrm1eq4AzsHzs4Ab6ZyNmCBro51hPT8/6sM5Y3N4euYL+2a1u/e2fJR0p03X5hz0Q8sfauqVHaELTlEpXpgQFKTlG8F82DhoVf4Q9JTmCt2LFqlJ5Vq5WFEOaJoVnQoIzV56gYNOcpT8mmrF9QIvsaSinU6ylQ1eiA6PqWCMlNF9Pn0+oqzXsFi32Ie1TnO8llxr+W+fCHFBpPImcd2lNy79bqECjtUthSXh+Etrra44Wq2hVS8nA0oV2m9K9DjkCSkCN8fbmyFhaQriQ95CjuB+j8FAr34Wexmg4lSajDTqzjZKKTg4o7HbHbIxDpN54hMpHOEhdBghcyJR0U9JRvRI5I1Hsdb72H1hCqdBh6PdQVSOv5hip3g2j8tXRB/HPYxVirclbmGiSkNd6rqIN40+v+4POLU/f/XBLUGo3xV9VKVVpSJvkxhIppKK0KuUlk9AaEE3pll9IKX1gmshIbLXWWSqXCDSok+8lMSYNs7BtZj+CAqsIBBIT0W+kEInjnE00iUlfDX9TFkvWX6eFyQKjrwfVHolum0HriOcsw1EflzgY1ESTFueNXVhT4yJIHqRQkrxED16iBgUtBD4rrVExNVw0qtLr0rFJ1NSX+rr4S8bvLIrLqZdLXRS87XfUyMlX3MulzUO+7sO0nHe1jSOHMrvQu1a7p6V0qwjKKDNGVwtCbzzIJ1Syoto6UhttLqVI+HxnDLMgOvpIEGYCv4XFV/R2oXtgk5mUiDItGQN54vf7XoHfXdXgweLpB9wqt+youuqR5XAi7l/y7Qf/iH4v2xP+t0YOTmqt68JLyrx4ADX+OmGoWfw3fRtqxGETJ9pMU31oGL53GPB6suQxeFLSs02nhH0wkaMungvO5v6IPEPvF8BYLm5D8Q4L6Vr3YA6qJ2VXKLEuzU2OVBd/mj8Q8rjVt8dFWV3DslrEMbQw7g20xB63Rc927hdL2TsfrGXfKoQy6nSkT/iOVkmH97qABziCpvhhv4R08reHVybDBZNebMhP5B2Vqk8Zmt1qhdK1Quk9LFZgXy2Dpk3JT5hw4Dh0uBk4LnNpxk0lOBF/Qz6dfZBrkaqiaiBJdb90DCvNpd8Lo0FGxTcWe6RazS5jpiA/70IKFza+Xf9medViCRoXcELBa8h78JypOIlNQ2VgyteLGYmn/RMTlAjxaRyKg+SuDXr85nLXYc2GLO4LVZHkAWsqHxbHOE3Ho68dPW9Rqi78MXhAMmEWlkks+ftz/ph/3+42hR53z8seMB5YWakRj1eG4KtpStUBfdWD/ZbUC/AGLpfJ51pMPhTqbXLRSTlv82b7YZ58Ij+8fHNzd43yNaGq2BM0qnPidw26L2lk5Qxs8XpuKoWXHHivdPB4J9m9qMeTbNI6wGUoxhn8VRKBFUH3A+RokoP+KDoACx8/Sjn81cXtJZIZ3LivxL2o815j82+W8z2bzGeRyA3rn5cp4pxBLdHTG8J9QCrSspKBwnYymIMOkZa9mQsGm5pC4trIWjsIqZWrZP1Qkzd0kPhokrvhYYJXpfTarX0/Ter/V5tPLlp5AcNKqzaS1O0vU0Ep9mHAi60E70uJFNfI6K9YHvijoaNWJznnniZb5YjaU3hvab9gvPrea31QXN2BGLSbVDcPwL0uAl/+M1FFNh/X1bFiilvN+qxVqJxA0pR11VflC5rSjLownkXQnN2VKU0ZTKpE2FVek+CW5QCKf9borX7jazzivgv/yyXg6bHQbFN62iRZo3xbopa9B+bXQT92vYTpwBuW84Iwgp01PsPOep8gD11rEoS5JViE4RVceGp28ddQbmjgyOXbLaOAbCmvc40jYWYUl7il0Eu/37Z+IB4f3DvTtWxENDs8NewpRE0zH/f5C2DBct/U7IsL5T7nNGKTuxwXGTP9NYN7N8va9PFK/qHyQuHhe06D35fllVcnVJW7wDk7SFEUr1Uql0WxXN2pUH/C5NSqbjiKA5A2zC76TEpnGoa986VLVFeAfyCWUTINOdihCvZFwlB1Y7ytYC3jkZWfUGWVgtv/caYwJP5QSd2ToTaVU9qiphfTN00fV+qNIlxcviKssFy9ErrS+0pAtZCEW139sWPKGeYVdgpPB3pkWd3vKwcDRyqRyezjn8UQDxd5C0CusyTryURv0dKmMlFqCTTa/K9xWagsRRxL9SZNCxTI2u9aoIlm1ymg1mHlDqDMb7YoZZAqlwurQGpQShmOsOqOZ1wfRGR5W/DXwNfIJLI1FT2EeRwBZhINs1TEXeMakeEY7F3mOqnrJW+KC6vmL5394XhRJxKhMDQEuIcx6kRBVZxWxQexrMqXR7ddunxFUSpWqQ673WZH/z6vgj/vMLpODJCkYtjabWymnyE1bPnCFwvYDlIKSSOCXA/ZwyPUjn5chWRM6f5B4U6xqKjAG06F64RunpXKCKWEd77xVg4wGXAIfrxchK/sl367VHCvPo/tI/OAI+fml+/ydeJ+tV7nPkcL4eGtxfLylcjcZ689ne+H/ldPwPv+y8GscI3dA/AphDoiieBlzYjz+0BkF6bOMcH3QpX/4nXqI1dpqiKUC6rJeuh8D2hRxOMMmGpgZRyYYbHYoSaUrGwrlnEqlMxcKZV1K8Pl6iZF4UKlTSimlVvmHsVDezbLufCjc4mFZTwuap7678C74e8kecWwI4fEnxbE9eUbBheHodmJwaNz55fG/ODr18tG9ThtCTlfYIDfLrZlIpMkmZ+xNAX+TQ6l0NPkDTXYGzMqViOoo5fgFlRYOjdGqPmj2pZ0qlTPt8zej92bEMitvg2eBC7Ng/AkOksmHTmkUBivGXUC6/1q16ktRVXXltIsDeFamsfL3UGqj22zzcoA8zLmbfZ60iy0HO1tztjdplQw+nFMA3WfcYT1F6cNQC4eIrfgPyFvrFuJxKTS6C5eeCZEWfz/XDy30Vho+9vtXVEL9SoDwV6dn/Cty3m22eHRyI2OJOp1RC125Ua7zmC1uXgYMAF3sTBEP1QkgeKNOCiudl17jebE2QhMvke9jG7GPvIGtxj8BKYUUfBvjsGbwHYFpj3PtpVI7F5cYfWX806exrUZgLC/822kWHzH2nAMBbARO3MEzthH4ck+UAXl2tY/saGla4UZ75tQKEku81QRzwKZly7+R6Qs1Gi5e4GqyL+o8FycvxSuxuJGr9YDylJ26bFn4pba9n5nhAaV1mZwBPUTWyHB7zEBLIO9Vpkfnhm7el5rYfuP2iVR6w/2rdfBzTrMjpJfqrO3ZqFpO4gSkB8r0wMaW5sG4Pj2586adE2lw/9QDW4uy78sYiHcKjeJvpVqD0RCLuqNGud1rX11Ktid84fzEzZNDR9a30N+UKeQS9LkvSVRaXq02eQyOIE+Z7WadN21PCHF/OLdiP8x+JqDWz5LvAynxOTmGWV/BNi28eQrqdBPaMccC8f0ki42gbSMENrxAS1hooxXYemw79qlXoJ02C3SwZXhk8xZSmpeWwXcFmotNrPe41VIuXgbfE5h8kMt3deW5oMQ4jQ4AwYzt5wCO9UNzec/a+uFryzC0FxC4aWyzZ2R9cLWMbGmKTbi3lIH/FDTcSgxaDabu0HSGFrFrpGHpvm45taGl9uXq9jNo44T4fc14VIPxAoSdgKiE5ngDanIIEO2EhO27+/VDIZyGPMXu05B4KDjUmTAqSLmKVrlb1vT0T/7F2mThYPk2H5DpAg67VycBQXtryquUSXGJnJEpXcnumDD1wExzRZ8fTRlYd0sIRDUBId6em2q1g3vWHd2Sxf+XXAmjVaak/oHgoFUjUUfYpNBZrDS4VV9cNT80eM+2wt9Q0PASuUL2Halao1WxBpfB7udlnMEkq3zR3LV6H34vMIZzLkvU61BVemzJgIetlIEhXEB8Y9VCjhiQ/ATbgM2/gU3if40lYGx9DsZWBnxeYNoSXFtPTxuXkJh96GAZzNx5DiiwAWihpMDZBuDLPfrepI9szzdvheHEIKtsF61yeTz9sWiixImkHkx4oGqSXK66bgJNclnrm8FOEgPNM/esUAOZxm60+3VSwLm7sn6GInFGrQh2TnfsnNYmRlp7dg8FopO3DHDAGbcHeApwnessMhzxYEWoYyoXyHk4TUiIh8b7ihEjWDV666q07CWKpiRSOad4kuS0OoVS7zZmkya7qT1rDLgcGl1z/0ahc/dYSva0SolS18doj9HlNtm8epnJamKtXt7stZpVSqs3XhyBMTIGdf0c1DWKkW3YQyhG3AIdJrdsHhkuSFthjDwLY0Tt9a2fSEi5ZBlZoDXMtXZ1tXJhiXkanfSCmfVlIBNcjvZ/7HfAF4yQX8Do8I2sD8PoKGQS27xbfgWNsOPPDA1qeWjklkKDXAwNalloUNks8Vzrns9sM+CU1m2xeTUErguMCBFOThJiTTZQWNUSKN0yGWuafWxWDyi10+QOaHHA960zySQ4/AxFB5o7XJ6hwzckK5Fga0CjtCbdQKF0NvvdE6vBwNCtq1LkF5BpJDK18q8JVqNTsTobb/Mb5FqzSQpMmlT/lt62myabiP8OE1SJRM4yn1J4tJzWqre4dTKO56UXdc2ljeB9nIPZEe+yGBWVe3mvw6T8raRD7CWqLBCPS9qwtdiOV7Am/IeCcnxVcLwrOD4e7CJQT9H7JzGV/Bw4CDOHfnDrmTYtfBnz6MCAoVUQ3HQvu93k0HpjGdxygtxUbS2CWRJ3pXBQa1q4pUXc5S1GuGepPFG/stQIIm2qN2HxdoJ4vP3Iudv79q/OqeSIFysoRXJoW2d2stXm69/Rs5vV0hKSVitvbF1bdOoj3fHMuv60QqqQkTgp59vWHyxtOLo5bSusbunYPRo9uuLYnk7eZlNxthicrTRSq9NqSfdGIv1pi0zvh5DGU9Z0b9hdjJqcPifF+x0Gl16t83lM0cmDI4XZsRYVLk2O7UYsy76glHRJolgYTt0tJ+MurozPnQ5IJFisjPvO6iOca13cApn1LS9z0/SMZFrsRkunodaqJRvoyelqn6Kn7nuZTL31uNbIC8kYoqEe4JJ06TXPM/ak35uyKS7+ijNxFMnoVOAJqTXZk2gZCLHPc8ZKEq88DPbvaMp8s045vkkZo15nOh614N9GzdZSRqP84Psp/AsX7xN3TGDEUYkfa0c5Tw73vhxMB8X1s7dPYoyzDNpOtbaSWXSeRHQtdI1DmBqiZNX8KOsRa1CNOY/vyiskiwWopR47qcelroIgcbR0V3mudedkXk+jWUTh79jYnV8veMxtWwZs6WiYt5kcbnxCjqiTrtJvH7Dv/Ozu3Ou7n91XYHmjPpOy+I20AaY9mRX51GCTWUIS1gDeHPAw5oijkKn8EidSMw9Ci80uvEv8gfTCrKcPazsRaivjL55mzGamCZ3XhjHQx9tP5fOkFx2AoV3TVQadJ8iN9fpNTc567WZRTsny/mWqarn6oi9VK/EQf+g49NKetfdv7Qpy6vj4HScOBlf0prQ0IVMp6EBhLDW+f8ALDIW+sejsIxsild/roj1JW2suxZuSg+nUQMoIPjfz9K3doZE9Dzy5bvjZzx67SZCpNFp/wB400AyraNt576DKqlNmZ4/N5cebjbTGpNr18SmPp22F2LeGEW/D6E9iXVjhhC0FRT6NqVRY4Rz+IhbABCi6201lkehRFOOdJ6hNDaLXGsrqKeClFs5VEfbKy91Z4m1tYvKjLx+O3DCU42mJTEUzIWEqt/LgiF8UN7Tr0elQ+8ET++96fmuw8ntTeiidKiWM+mhvsrgb/MPo808+skdgNHo+4HWGjXK1lmvbce+AyqxjslsfXrP5mUPda5/88cyND0NJ2yeT2bG0yYM4AES7M1DeG7DNr2Ap/B8F5eikf1Twj476BUJlQSczYqreMug+VSjoswjkBiajCOScTnJgvQiDl/r6ItglroVz2Q8Jc2cG7yrf1HVgTUENYY7j6NTwbGduZcHm6d3Zv1epYWAioWbmW9e2QZDriTevH2hiIDeWEKSc65i+fXDDsS1N9tbVLT03DgUf3fTJ7Vmdxa7W2ELWpM/isFpSPcHYQNMixFnS/VFXK4I4h1Tnd5hcelbt91qWII7OjG2DPmNeUBLv1RAuvwzhPBDhaNe6gAVGzS2nJQjiIMA1fXiAI97jNfsZW8qHyvAXF1g9SxEypRw8JTFHu+PNpYh2P2us7MQr/w3suhTgTPGgMxHwaPCfy5UwDYDXPvhuFeCgH8xAvz++HOHQbAcRTtWKEA7OajWEo8+BW+DkZ7wOhLt8SnNLrwpwxwfuPreveONUFqU7COLoUPdMd+vGLq9dmB1o3RgWAW5bDeCaPb3+nU/Ntb6285l9RbXBqNKY/Ga0O8lkM5qbxyHENVsYWwBvWgI4Ak9tfAjNSSshwn0PIlwzVsL+qd4XMbjw5lmY42CDINJRxp8/zVitTOZV/E4MQ72d6DfoAAoGsATTWl86bUVYmEyS/vLC/0X9IP7y0ta3DkGuXdMjdr/0oCODBAiSxoYeULRCu3HD9IXpyCJeTkcsL8Pns8R/0AMgDsEnrFkGw9LrgeHvFQ88N7f2ns3tPhUbGT3yxYP+ka44K0N5KEQmf3YguWJvnxPoW7pHo5sfXBOuVDTBroQ125zkjYn+RLw3bgTHN3/uUG8jEMtVGiWkYjpHyEArOaa4/b5hEYq3PrS3aSRjQVC8++GVHnf7JLJSF/TJN0Qs7sG6RSx+oYrFZfzO0z6t1pg9BwQYdRCUIRxR4UY8RuJztXWfa2Jy44KJXbK8BYl4g4uN3X7qcGRVX9ogg4FGK2LCisTKAyU3Hv+LlduPrg217ntu79p7N3X62MofjMlSMtET02tDXQlHNh0DPxh9rgrLvCFiswdMNKtm22bvHbBFcrPH1m966tau8Oie+z+T2v3wlNdVnEhlxzNmuVrcvzGy8AuiT1KEyHwzQuZnLkPmv0fIfA5osAImB3mBUT9ceKKAF9QFNQJqjcBBpP4l5wRzToDAehYmD8nFZvfE9PwiJ52+IikFfzZY9/Ucenpj6+bBFIxnglPRgbaplkR/2mxuWd0+q1RX+2hvjJXSZtad9Scnhagc9WHgkKjmJm8Uxj96Q8ycLsUK6zucILfy9smQijepNeagNeLgzbzO0+xwZbxaqc5rt3g0Ut6XcZgiDq3JbpRq3TberldzdpvO3b2tJzXRmWAIaURYic45XvgDRLoIFoV+VTyZdLFlfOfpAEliiTL4p1P6gAUmX2qBlsRccH5xbROb5aG+NC0IpxsRG/xxxLbjImQf17F3KmxJD+oorvSzOpUU5SWgV2GLdyWae8PqOymlXFrZilfeAV7Qnkq+Tldb7enXpcaY3xJ0u/WgojGzFCln5Rcfkxt8uLKSR16yceGX0Ev8kK2seAVrwfWLuP2soMNU7f+Hcx534nudn4VvBPSCPDoJLroVzttpEcGrDlFH8On569j54L+cpIp7p2rbn/v6Dj+1IbN+IKmCebiEUkgZX8tYJjfSbNwzZ4mFfBqzzuzA7Ys7Tm9j9AYTO/3obBasXX3/hhSt5hmVAebOLq2U1XLGcMHT3y+RSswu8LbHThsCNlvArHgLEAAERw9Ae94A4+QYjJM0RIneEyEIDnvqbPUmyFZhKKjOxuNa0uEQvOiUOu2sUAbK+hYdiBDqD8FaqaoaFtHyWHHuU2snbl/f7uW4UGnu8R2e/mKUk0PAUCg8KSHQOd1mB9pUsdu7+qOrwh8MDukTsRBnCLf7A60BLZi54S9nmjyd6+bvGux44K6DazNShUrt9joCepmMlkWGtuQUOlYOicf0wIhUydHjuzqMpng7lL4PSv8RKH0z5OrdJxwZKPRpjOOwDvRNiOfNreeAEvKSLqB62eul4rPmMmDFvYbXxEjp1XmrZGnlS+wqID7CBvvnHt+dXt0dRvMD2kelCLWNpTo2tDuBNlPscq6+cypc2P3Y9Pht6zr86g/0kbYAFFs3NKhPxkJ4R/G+uw+tzzEaDaPUmtUOP08pWWV4cGueEYU+PDZx/+asq2Pt/D2OkV2C1Rxr8w4PU4wa9WlMQvmHofxS4u+kaM6ILfw7caTGxYpVLrarxsXA2yi6IQ9Lw+iO/AdEd5WPHdFxM0pryutNWhWVWZVeKUVdgiChsES7m5t6w5oZlb7yMbzy/wALIqnk8/UdM89ThmjAEfM61LiCt7CUVMExF4/GQaWShHG9uTGuC7jh5XBzWNzR9IwY1+9x7uNufK/7s/CNgMysFcV1fCtkZowY1+o/Pa6vlH2KgV1jZ31t+57eUZzpjzCIBFA0RTtzk4XUcMZqaJpotSbDAY2Zt9jxQH2bUOWAMeNddXRzM1iz8t6ZJqVGq+CMXqvJraHUvEYbKIYg6uskEonJBX4AQ9uIQtuk+FscD4zejGzZC227oxbZbSciBQTUiJQ1oROcMQZimepUPA6pEVBVo5qpR/UfiehLCVCtxlhr3q5H9I78jk9MT9y+puBWKv29N316t7/UEmQoCRSdkcvczd3BrnWtFtx7eGzloVHvr9WevC895eKDyLX9GjC7+i+3Zr2d6+c/NtB+390H12VlSk7BaMwaZ4CnaAUdG96a1Xujk7fO+Ft8OrMORrTZHG+DUueh1OtqUudO2JrQQdoqrO0cvhLmnzCMUf6ZR0dqRtH2NVUtluv554WW68s+JcvWr4l1qmDv3BM3Bkc7YhoaZRRyb34w0bOhaAOaREunZ90d497c7Cc2TN62tuBR/l4fKvhDBR+H9rg0r8aFtvvuPrw+S3MazuV3wghmWCY+vCWj0HHy8MTB0VUPbEHa2Psx8woIXZZEm8ubD+pM1b177xKPkz7Ic3YgnvP1y3jOz6o8Z7XIczacUdcZzqpqKioRU9FJyG6mTpBT11Vv+/OpzePFI6/d0bNvKo/yUJZTJAdnF4ttu5RatPyoZnYvFtvW9qdUlEhtZPr26Zt7Nj66ZbHYBm5ZcfSmDp3VzmqsUVfMY3FazMneSKQvbaX0AYfNp5NZ0n1hdyFqcvgcMp3fZnQZOLHWtvLQUGF2PK8iyOR4rdb27xIfqRPRr62KfrfUM1FNDf1WwSyUoyNlsO2Ua4JehVX3fn5Y+JP4eM3zjC3t9SdtTEW+WG/7GKq3xVtRvU3Do3rbC2AKfCSf/C3Not3DLP3basEtFrPgjzOQC0oZLXORTOAHL57FxIrbu8RRUgXxD3UZ4Mwi/p2H3tBeBj6Uj+bRyZzxFZDNbBZRr+oAV8xHrx/zUEJa4zJixa1j90SKk0kJlJDKA10bO69Rc1M7nS4tqrqBz+1+dr7I6fVK1hR0WPwGhcFiMDdP5JNDYuHNEsDTQZSX2ovZyns4DkB648fRfFarveFS4k0ME+tRPyfehtGB6lHhU9WcJwS5qwCCL0MgiE5CDIicoKYumc//y8tP+FfGnnvq2GL5KWSkOR3Xtv3eQZVFWys/HexZ+9SPZlCe42lfmcyMNRk91TWod4kzKPpBR63zWdYP6D6gWFteePMMSrrXApj4fXMZKryKvwvT8p+jdV5Mhbak0eJ3MHNGUDG1DCqqezWy9dS5ATsEdRU8jPD3ejGTRjgCM+mpaiYdqYNJJNIAJ2j7wYXIpZgyHcE2TE9bBGVt/HDcLPGfPpZqgo+evObPB7V6ca1V8ycV13CpXNe+4UipsbgGjmz65GxGa7VzOkvIhqprFnOiOxQrNTWAWn/EVYhAUHNSOr/d5NJzWr/XFJ08NFwFNVlmfJuYr/078dMapv26tlNNR8UBFQFSK6A4QKmAVAkUSdR4pEBukISaF7FvexX7XsXlmH7hN4IS/lJviS+eoDO1iISnBREKxe2kCAwvRs5DNIwswSGyuLjzDZk4G2BBIA4CEeC3ggAHAirgV4IrDEkcyXU/sGrL2lNq/9ZcNw39KSoL1tY9KmoVKgtSSho8QhojXYmmUkS3nzOgsuDzYDU40JT5Rb3n9heUKRFwJvxuLf5VVBdER8188H4Kv+vii9W64LvEcYjD7di/1OKTzAIyAxRCPT4FkCtDfK7mna/i58VymWiHajy21sC60eW3noyukJfB5rNao6gbY4Oji6dCiQcaVSMNBVoNxOsxpg1nQTgHaiOBI0AFsw/9lKUYApeE0Z9euMypZX9C4RI8vfOZ+SJrMLC1yiVanDFmxuEc0WxGlculGeKXEjxVnR9qlUs4P3wLq9bI3iXeqM0P369XMntqlcwegIpmx06hohnaoE5Xi5gsgUpoh876BFEtkDgHTzmdVKPqwoI8PLmotchJgZpqPGpK3O93HgVFY+GyB95ZQPu3aIhgS/cW5Ojm3DLUu9YTqo9oqF7+aWW7bEPVLqWnCejWTLRjPHU9VbvW7fiXx77w5CM3wblMxwe9rqCeUmlUxdl7Bm2R7OwjtZrd3H2fSe8+Wq3ZZVZkzB5kmzz+Kj5P/jNOSWQYRvwVvOLBv4p/i/zf8Iq8dqUbfmaOvACv0LUrQ/DKS+JfKWpXsvDKY+IVFboCozC/4MPn8XFsFJt6BYuBXwvKvgFvX97b1+fNEypTGW8VrJiq7dmMoDOVMskXOgfD/8NuJzsPyY+r9S+StzUuzSz2X15zZSa7fO7INlR+FicOKZo38PnMuiN98aG8Sw7TIwVD2WJFX0e3JtgWaVMwMkICEyah1JdsdrVEHTIljRMkE21fkeja2uksDQV7EmabMN1mV3CsXKl1mhxWlVoVj+l9Jkaqtul5MyttinvDnJ6zB9RGlmaMPGtrHoz2b9bghD3RhqLAs5DEv4X3NKwxg9P1rP9BgdUHjPEXayn/QfrI1VL+qy3BaC/BWqIJ/xbLbKINfrGPtvI1CJgkJPbU7wiNu8kbzLvYTQqu8jr4+jeMPv+dlAI1dSuoO0mN22bwWM1K8KBURhGod7MiBMDGyjeqWZAPn8M7IM5OvoLlwMfrdTzwK4HGVK3PHIWpPu5G7VfxphJ6F9Q6QwkB3huxW+Vf1BpfqFsZzSeRyPyHXo3hs2lxF9dc8oYjQ97uXEAphUkvKZNSxlAh7Mn4tGpv/v+z9y3gbVVXuvscvaWjhyVZlh+Sjp+SbVmWLb/j+BG/E7/iV+KQhMiSbAtkSUhybFOTpOHV26bzAaUF2ttp+qCl3xRKeIbSTsyEL7QdKBRmKC29lxTaSzttp4E+gCE4d+19zpFlx6SBTu9MvystIu29z977X+tfa699jo+OsBc35xm1hmzq0/h7qFrN6msGZ+a2me6SmrZAVzFc6zJMRo7BmJshZbRqJrc0L7vYrJLpsyhvrklusJnK7Ufp3Mbd3G9KFNP3QWy7UBuqPWGvP0k98pDSbFZWQqFNi5Q1Xy0rkxTck7HUfA82cZOr++QT2Zv8vS5z06t7+r7y4Ws69y92ZqvyakYXdmZ7ym0a2DBVckV2oSuvcluZMXesZtuVzZbvKrOKcwsazOpcR16ePVtV0+LvKWkMfGyo3Dc12VkqljPq3Nxsi04ikUmsNV3FGTn5bXs7LaW5ar22rq9cn2Fx4GdXwMa7wEacpT34Tgb1KPkr3ZaT1MNtGnvbV/E95a87l8xfky1vdje5OPlXubr3OZuXuUSp30a/S2mpGVvYadtSVcyA+1QaWV5pU7G7szyT1hQ6XObOAy0WoKBn30Kn+XuUJteem2vPZlSwD9kaXnb6vZOdDriEVyk1Ro2LVTFKm6erRK5jZPmtVzS2BHrsTYGPldX2lhsyrI6sPEeeRo9juPDC7+he+k60Ex3EWepcm7p3oKi3qai3t6hJxECWcrRVI6a2thS5dW7a6L6jA5VSptLbbFqtEdl0NrrxnI2630bZbJKOw6eMzxpp452So8DHPrxer4nt30c8vn8f/kf+bLl5FhNf4hS4bt2PdqacAEMe63WNJrpLexocerlKqcgtbSqzOXPVmoL60lalWkYe/u1saymrttSUW+UShVREiaSqspZh19Z9rbaMAk9BWWupcaV6sDZPocnQF9lYo1qnZgw5Wr3FqJRosuHqTS0uLcwt1mZoJRqzQZupkSsz9YypvM2RV+2wysXZdg9Ei+7Cf9Bz9CdJNmvdkM0+0WaEy/hTrmddtOsOPqUdUn50LaXt+zA5Teah5zRMm8LM57RfK3UK/M0g2XMifX51cVldgbpNqVs9S3/xyycLCrzCYyReidaWk2k1Z6qpPjHwIZYppasfs1J5+P+CUAXR0EHfjBrwnlUFGa3IWeRkck9Sv25TIea5Gqrm9vutlJWktKpe/NlmyMrphW2r8njpdadMz5po02d49ws5bd+f/xJNybqcZuJTGokHuqNsOLHD2eOxMXJaKpMqsu0NZRYnm7GlvbQl16g1ZlE3qDVqzeof9S5ds7ez6DnP6BZWrtIwVpverJEyGpUykzXZHTJtJuU06a12BxukKZNrB85jZWDvXoh+J2pGAyeKPSepBx9SmkxKcNpDbYVI+Yqbct96v2PF8ZxD5HBI7mdXWJq9VXv4VMOzDXTDpwVLcYzvEwy9KL9d/CuAQn4rSU1vex190y39oS42f+hGX1ZVmY0RiyRKmdxkK7OUbynS5fSVt4zXZZ/JL8tyZaky2cxMm1H5UvWulgLH0PzgwE2+RolcpTKYjDkaCRCVXVaP/zpVO9jodmmYytaSDHV2EbY5F2weAJvLwOahE9nlOFARw6BaML6tOP+5Jqrp1lN5z+a9kifKy5P8xE096D7tpt2fKuGX921Jq5Nmp96J2LiY15/1XfQIzkDB8I2+3DpXvhrfJsspctvKthTrqJye8paJuuyS3mDHjmAne4Yx2YxGm1Elh2WZWU0d2Hmzr06qVKuNRkeeXKnILm2waQ25tTvcnl2thY7B+caqthIdGJyVU5Sl1JCzuoN0r8QG52dZQMLNF/D/AuSj9JzECC1mvqUK+nRIIK+Is/mWMmjZS0bl8C250DJAWiy4BenQNNojvkI8iGRIi7Lwry2iSlSPWlEPGkK70JVoBkXQAjqMXmwLD8+GxkINi8vNy45owplgD/iL/PLefqYftXWKO3XuGmNNaDnh7++sqens9yeWQ7K83XvNedtjBwcPbrv2UPeh6qvCdeGcPfut+/UjE6YJuqlF2qIsc2lcBw+F90+0uFwtE/vDhw7KSqanCkpQ5TOVz2Rw3x3lnk19pvrSbxQeof8gI7DLCwtqazzVdv7TwH9m8Z/CcdmG+sbPjcdlpvX14g3zC3iif3HX1Lhvx29veao8VUW4tFpfDa97PVVVHnoEv7+Xgxvo65N937vPXVNdXURV1dRUUU/hg6t78ftbuPftuCT6TDVOxlWe1R95PFWvQIW6AwoTeLaPwBv1nerK2vd6ofRpt7uGZvlOqzIo/BIP+3GNu8YFBcirY/Rp+rTkTdSIGh8sL1fDKeID+DTpAZ3rAYcOxMyeqj1JX3jAfEpykl7lb3Im/3T12yfxM8UG/vlQqyiTPMZjF84eyB098q1rE9kVuZOMMY/32O7t+6xao0qs18r0KrXNXm3zbK80efcX1ZTkqVV6mVYvVhm12oKKJvueT/pqxCNX3BXZmp+h0JrYbDcLZ49Gvbp4257a+Y+q9Ua5VM66s9ksrUKh1ypqpvFVzyL9HFw9/ZyWyk8iROpPiwtIfYXUrfTT9G2k/hR5EpvvjwpQ8wmj7ST10zajzKw1a5HM+O0j1lustNUqNnxbBRw8YPu2GBjZ/KdAqeQPYKbsF7z5sHNCE32NXr8aMBcUmKm7dAaDbvW3v9Tr8Q9g/pLK1OtF1or8HCt9tyXHVlnB3m6ryLJmSE/kcxoSC1A5amtTFCBWI8/PN0kfp14G/XXUy4+a8mVakcqeg1U0iFRERY+nFX9rmzx0pCe/ZtyoX3tiOUNEfiHOLsowJjc57ovawu9giguKGmpLnpDZPdVlksdK6uqK7ew11nKrSfHZv1dk5hZlJxwF9G+0GRlamnnvTT2j1dLa935P6g8WFKpMRebVEere7MIsVWEBtoFnHZkQewJJgOWHdSox85LhWxBacqww/0OCTyZ/SJBTjH82DNN3m0H3qL2xwfGIHl50hc4gub2i6L2vE8xdRRVuFj9V2EkV0k7xJJwfl5xoyz0p6niwsFBS+o+iDtQo2oYy4VMiqk2eGqc8+2gvKUm9aC0pFJ65W3/Fyv08u4lcsppMtLNiMLi1qMXNwqWYUiHLLa2x9fQP72tQZWQom7oGqpttHrtFrlQqtExRVWvpbHTn9n0+Omfr3haWyTBI5eb8bJtWr21vaGo1s5asjgZnswGckG+1qhSGDNV+745Zo1gZwHuknaqh+8QDKB8/Z3oC3CzqeMRakFNcLMv5FpgmE21JuR4lObAwk38+PZ//ZXkDpzs+VxPh68++rG35JQ7L6mtSRiFRq56TanPK2JaybSrmF/TPXqMzmm9mNBrmZrHWYq5oNFE3q/VKsdGwWppLPbG6B3t1B1VEF4s7UQ0qegzlAtlut6Qck120CdmX4Fo41broTKvYvv3qDnuTI0cmVygU8uyiSlvfSN9ui9ts1NipMbUOLhnfyqrMqt/TVkC7m309JXKVWiKxFmblqtSqtp4tnSpTNjVUkVdYaH2YFlkaJ/BVFOWkmyBGSiH3gd4VoLfdLrFhvTNA71qi95ZN9OYuDE1ZJqJk6n1f04YTp6aijiubhwONRoXZ2RPo9jTARQ/DSHR5pZaqTmcmlX+l56orb6zfUrwtT2ertNkqrBq6rXW6197o/x/DFQHvZIdDLZabrCVZMoW8vGdvtalk6bptbVnGjslak8leS6ywEyvKwYqSEzn1ONYtFlklNsPO0y8TNW+Idfw8aSr9F58MCU/44+dK6SZFTkXvbHfFAJyyMipJVn5Fnqe7IpNiJysbh6uzCuHSdmegMfPjdGtzfoVF7Wkt6aZ/XhHw7ekq1avklpxCk4JRlPVcUW0qtDZNNG4NdNvhote1dFWWoyavpcsKMbQd3UfnioJw1V5+YmvhSZHrodxciav0lMiF6kWtYIYLTmgkoq2Q08ASz4ddtvxexC3b3PLtgabCpgqbVC5VymU5JVXWzt7+yRqVVqto2Lbd3WSpKsmVKZQKTdbe/qnQYPfkfuqIZ6g2V6nVSWTGPGOeWquur6yuM+ZmGxrdxR6dQaezmHMU2vydO1snM8SKcfBQJfoOXS+6kl+x1iKw7RFRQY5KhVdsKzin7QOv2HpTq624JG/1DalSIVGpnpJqsu22LY5WJfMy9eKPqMXqhFKlUibEjDmzxG2kdjBahShDtxoxU4dX78IrdiewbRTtElasi1+xLlixHNeE6Q++YguFFWss6Q60ldTZzTK5XCGXmwsqLN0DneO5riy9ppjqZLRqzXlThbF2YitL3eYZa86XKVViSbbFmAWRUt9c3SjXm6g8e7bFkv05ms6u6sW5byt6mHZAjJTCWSxZsS5+xbpgxbbCisV6t334FVtHOwra9jQOHKgzyLPKOr3b3LVyLaNSSXS59tzK9lIjZbvCHdhzuKahsDVHa3VattRTX6jdtTXfPZHotI+P9jcWqMQyfQ5rhIAqah4sN7AzVzXUGTIa+yv03ZwFJ5IWwGqthVjAq7UCm1DMUy9LMeGSq7Vk88XqUJjLu6Y6yvs0SogCSSZbnuvuKMukbGMVc1fkt+5p6vfWGW+gmhttzlzG3VzUQTtLJsYGthRqlbKsLIsR/FXUPFBmsPi8NeNb86vGE/aZSWO+01zblEO+s3xhmyQHFSI10jyOaFE7UouKQGF3VWYtFwX4NE/8H3qNQlW0Nxhr/sefZWot+bLM8sJMRF24R/INsU7qQQySn2Dw87LcDyQZyVkTGCh6Q6uzvfuiVqfTSj2Wks7y7JxSQL3wLdm9dLe8ColgHF5UHneVKD8zv5s+9l5CXnUDnAP9/Z8Xyr2JfPc/V+hP/IXyq79EREOXkEdS5F1OxHsuS27aILeukzNrImleJx+/lEhlvNySIs/9JSJ7/IOJfIITRf5/qcxfJF+8SF5bE+VX1ovKdEm5nRNmek3UM7y8J4hGcZEc0bpBmi+Sd/4S0c0S+UFGFS8JIl/U54NcReQ7Bo/h2H+p3G/4l7Sk5S8XY8E6ifBy938D+cOlJfObmWdMX1ovWbvNFZvKv2bXZ9+X4yTyFU5yu3PvybPlvYnFcg0nVov1BpvEdgMWVswLw0bZN/PniPyCk4JPFJwrDBUmiPyck6I/Fj9UslxyAxb7dl5G7XvtAXuYyMJGccgcs45flO4i8v2NUhYu+2F5X/lpLM4WXnqcw85J5xSRq9Pyty4V112W/ArkjQ3yTqq4qLSkJS1pSUta0sLLyAZ5aJ38Mi1pSUta0pKWtKQlLWlJS1rSkpa0pCUtaUmVyvHKL1T+h3sfkScuR6pcVYtVL1TXEPkMkYeJ/DAtaUlLWtKSlrSkJS1pSUta0pKWtHwAeTUtafn/VxB+VdAF8C7CRVpHWkTkFwM0pCYiv5snF7/Il0XIJb6fL4uRWXyGL0ug/L/5shTKf+LLMnRQouHLclQmuY0vKxAr+wxfVtLHk1gqNCF7hC8zqEzO8GW1Riqv48satB36UERXRMlNzXyZQrKsTr5MI7H5a3xZhLLMt/NlMWLMX+DLEij/A1+WQvlRvixDW8yn+bIcZZo6+LIC6cyrfFlJDSexVKg8W8OXGZSZ3ciX1TJR9iBf1qBi6CNCFP5tO1ovuYEvczxzZY5nrszxzJU5nrkyxzNX5njmyhzPXJnjmStzPHNljmeuzPHMlTmeubJaY2Z38mWO568jFlUjN6pCDVAaQEHkQzEUQXH4N40S0NYBpRiKkncvtAShFEYuONKOQiAsGoG2GTQLx+KkFoDPAPQ+CO9+6KlGvVCagpYAWoAeQzBbAOYYQ0ukxKJ+mHkJ5p0niCEozRBNWPgXgT5LMFbAYJM6u5EHSiXJWj1yEnwvzBCFvizgegEHz+FDV/N9t0NtFlrx0XnQL560Zwzag8SG0PvqM014YNE2qE/BEdzqJSyst5GbJ8JbyhKUeTjqI/YK7C7A2BhpmYdefsIaC+2zpG0A9YFOmJ0gGRcmvG4h4wOkRwDNASZm2U/eWV4joS9L2uPEp0HQRfDemh34eAK0CMLIOLDQQawJEkuCSTu88G8ORnAacvZ4CQbL+zoIM+JZvdAPz7UEtQUoJYgf4mDfFJRDRKcY4QLbG4T3GZ4pbtYEsYnDDBOLfETTMEGJEz/1Ea9MQwuOx3nCYJzMG+B9ESQ2cVzESVTEYVYvH6/YY1G+XUCZg3lChJ8or2UYWuYIKjdnnDC1pgFGjBJbuLUhcMvpHiJRgyNhlo9crNUc9PUCfoLUwsTXQlxznHEonB/DvF0Rwu0U6bmmcapFmLVFMo6z+mqou8jaTfWmncw2R2ZYIjzM86s0lW8h+sJ8JGP7Ob/ESDQIMRogvsaRG01aw+k4w/eJQ+1afvYEWMF56GDSS14SI3gFzK2zS8g8PtDES/B9PL5rkwzVdJGdeHVGoO5HE3zUCFFfBzNUQ9ZY378i2f/9oz9B9PCT6MQ6XZ30y9pqvTh3zvCxHk32xtHMRUEY+gdIPP2/ycHKdBb+m8nC/aCJDznIyivlj7Ooh0RFhGiWAME5rAlVgvgJt3jk3EXR4+JjrhLKSySGZkgUYd8sQasXdOc4Fmbl5gwRHbAG00RbLvdxc20Wo3ES51FiO8eCMA57dZJgcNlniTDNMZNIelvoLeQKH5/P8cp3Eg5wvygfFam5O0p4DfM5g5slwNe9fJ4OkCwTJBZy2k0RPQQvb/RYgh/BxU/sopbppA3Oy8oE3E7hJ5wm+B2JW58crjOJs9ECLrMuEJ58ZD1txtkCb2mQrLQQWVPcyr+YezyG220cKEjiay2CN5+d0+HDcpu6Prgdn+X37ATxnG/d3rnRgrWdcqNeW1JiAFvC2cKdQQi5MpY8G/GT/ThM8oj3fS3lYs+7Lqq4fBDh3zmruPI8WS9cfvKTvS3I5xZuHtwzRLL/+8col8XDvGfWZhdWSDDlTGOW5LsgzzPO6mqSLwO8DcJZh8Dy+qh2Es94SdmPhHOujXlu40pwbMgLAZKnF8hZRpB4H3vVC22YoRnoIRyr5Oe8ckPuLOVX71q2WDtDELT5ILvTZe4GbN6GOfqFOVhLMpqvgjbOT0LUcGcsIX4XWYvuS+1wQlS+/y6HPTecXDnxlHMUzt9cFAR4LC5jh3m/O4nNMX73Ec4ruHOlGd7PQhxzcRXlz4M4hAg5F/cSO4VI8aK1XX5jPvsr+CLJkJfYjnkL8rnez69VH3/+HSa6pu6ZQXKGHiexyev4/r6F8uj6fR68XZrCkT/lqiF1PVz2fGjtSkfovXl2c27IbgL3G0eHyJVCcIPdgl5r52Brq2ZtJxJ86ETCFRu+MhPqgZQIiZJrshCJt9mUHZbTeoroEuB3qvmkL1NzCefDSt7jcbJKQkkdhHW9PpYun9XUHZ6zMnWnWR/Ta0wsEB7nPqQfhd1gnlxxcswEUjTwk3eMucbLVdDDl7J3JC6Rj7nM7ycWCDte07oszp2NHSTlzc66w2SPEHaZ1Gs2YZ/YLKesHxUnuYLz1RRv9+Z7rvd9PBpLWh8nURoms3Or6OKr4Q8bAcL+1ou6yNEh1A21XbBbjpCWPmhjIYuOwJEJqHVCaye02KHHKH/cTjy1i+xDvdBvnOxx3Bwj8D4I9UmS47oRS+q4tgP6D8JceGwX2k0wumC2UdJzhMw9AK398NnF98MjOqBlHOq43EOyIIc3CKO4a4g+fk/kNB2DdjZp4Xqt+giioNkA1EZg/l7+aDvM3Ufmw/pj/G5SHkzq2c1r2k44wjPjOTtAo35Sw63j8DkM/UYJfjuxmdN2kNjQDcc5W7qIBhjZxdvK9cP8TPBHsI+wfv0ga1a1Ew56iTZr/HXA5zBojufvgaNjZIcYgpGdxNJRwl4Xzxm2tp/U1qziPNVBrMGsYg46oTwA/3qS3I2Qd06XkZTZ1nO3ixxf68XZ186/dxDmhkiN80YHqY0RX+GjTt6XI8SOjai7SCR2kV7txOLRZIR0k+jltBeik8MYStGEw8O+TdVFiGr2EmuEm0U4Ps57+mJeMOvthBOs12gS+f1mhrX5dbbaXdXADgR9sUg8Mp1gOyKxaCTmTQQjYRfbHgqxI8GZ2UScHQnEA7GDAb9L3RuYigUW2KFoIDy2FA2w/d6lyHyCDUVmgj7WF4kuxfAIFs/s9rAl+KPeyY54Q9FZttcb9kV8V0Pr9shsmO2d98cxzthsMM6GUueZjsTYbcGpUNDnDbE8IvSJACgbj8zHfAEWq7vgjQXY+bA/EGMTswF2oG+M7Q/6AuF4YAsbDwTYwNxUwO8P+NkQ18r6A3FfLBjF5hEMfyDhDYbirg5vKDgVC2IMLzsXgQkBxxuOwyyx4DQ77Z0LhpbYhWBilo3PTyVCATYWAdxgeAaUgq6JwByMDPuBgFg4EIu72L4EOx3wJuZjgTgbC4AVwQRg+OJONj7nBV593iiU8ZC5+VAiGIUpw/NzgRj0jAcSZII4G41FwBtYW5g9FIossLNALhuci3p9CTYYZhOYa9AMhoCNYcCKTLNTwRkyMQeUCCwmYHDw6oCL5c20x9k5b3iJ9c2DSzm9MX1hIDnmBVtiwThmNOCdY+ejGAZmnIGWePBa6J6IgEEHsUleFhwwx2Hh4PHNemOgWCDmSgZUk4DJbouE/BNADaa+zlXt4dsrcPs6+hMxrz8w541djW0hbk1G5wywHsXNvghQEA4G4q7+eZ/DGy8FT7I9sUgkMZtIRONNlZX+iC/umhNGumBAZWIpGpmJeaOzS5XeKYg13BV6huZ93vh0JAykQ681sPh8NBoKQvDgYy52MjIPrC2x8xBGCRywuBmT4QP3JgJO1h+MRyGIOadGY0E46oMuAfj0gisDsblgIgHTTS0Rq4SQBLogdiIxoTCNEZwX2w6x4J/3JZw4JA/CWCceIwCAjxZmg77ZFM0WADQY9oXmIf7XtI+EIVocwVJuaaR0hxkupS23kiDewffxRCzo44JSACCxKMy1hTDgCAIKrAucTmJ49fgjC+FQxOtfz56XowqiC8wB9+HCfCIKmcAfwGbiPrOBUHQ9o5CbIH657tghQbJWZoNTwQTOUeoxUHk6glcMVpmn2slOeeOgaySczBaCExx8LATCroXg1cFowB/0uiKxmUpcq4SeV/J5pRTcS8KCrAM8zeaJcLME9jzfox/3eAHTfFUEbMLUwHoKQXIjdK9PlZjKdclSrR7GzomThQR2AwUBGAWBDcz4nex0DBIfXiKwGGfAZswxcAUeheFsZAoSXhiT4iXJWoizy7cCK+SNxyO+oBfHB6wzSFvhhJfLqcEQMOPAM66zlh3ls/ULpUQjP8mInB827UdyLW5OCTcnH25Ye+FwKAhxymHjuWLcbgUIZBFhC504nwen8WeAEBKdB4Pis2TBwtRT83jxxnEjHyVgYSUYHg/gNB2JBrms+r6qcgseILlFwzNNlFiYjcxdwka8DOZjYVAmQCbwRyCPEl2uCvgSQoCtxTEEvz9IFl4TF+KQxg4GUjbdcCSBlwyX0IP8MuYihT8Un8V7wlRg3cr1phgaw/DxBARTEFyU3H0uRQBeb71d7OhQ99iu9pEutm+UHR4Zmujr7Opk7e2jULc72V19Y71D42Ms9BhpHxybZIe62fbBSXZH32Cnk+3aPTzSNTrKDo2wfQPD/X1d0NY32NE/3tk32MNug3GDQ7C398FKhEnHhlgMyE/V1zWKJxvoGunohWr7tr7+vrFJJ9vdNzaI5+yGSdvZ4faRsb6O8f72EXZ4fGR4aLQL4Dth2sG+we4RQOka6Bocg213ENrYrgmosKO97f39BKp9HLQfIfp1DA1PjvT19I6xvUP9nV3QuK0LNGvf1t/FQYFRHf3tfQNOtrN9oL2ni4wagllGSDdeu129XaQJ8Nrhv46xvqFBbEbH0ODYCFSdYOXIWHLorr7RLifbPtI3ignpHhmC6TGdMGKITALjBru4WTDV7DqPQBdcHx/tWtOls6u9H+YaxYNTO7vU6VsD6VsDH4Db9K2Bv96tASX5l7498Ld5e4DzXvoWQfoWQfoWQfoWwcZsnr5NsP42gcBO+lZB+lZB+lbBf7tbBUjJP4OA0AUzuglt9qL5b+ojygGfi+Qb/5d66cV2hqGgD3X8cvur1bg/bb7c/lot6X/L5fbX6XB/kfxy+2dkkP5HLre/wQD99aJ3EH5yQUz6i+GfGenhPQ9o7kQ5eLulaNRM5aAeyorGqH3oSgq2O2oeXUtdh26kjqFbqFvQ56jPoq+KtqMHROPolOgO9F3RPeg50e/QK6Jz6DeiN9A7ojcpqeiPlEH0DsWCamXrcSnXn8EdB9wDgBsG3GXA/STg3gm4Xwbc+wD3ccD9HuA+D7g/AdxfAe6fRG9QIsDVAa4FcMsAp2Y9Lj2VgqsB3DzA9QBuO+AOAO5ewJ0F3AXAvQlw7wLcuwH3BOB+B3D/GXB/ArivAe5vAHdVdI5iADcHcB2AWwe4nYA7uB5XdH8KrhZwrYBbD7jdgDsCuFOAGwbc6wD3k4B7HHC/AbgnAfdJwH0ecF8F3F8D7h9Ev6NkgGsC3GLArQHcDsAdAdz963HJ0zUCro6kXD/aArg7AHc34AYB9yDg3gS4dwDuNwD3McA9A7gvAO6rgPt7wD0vuoeSAG424JYCbiPg9gHuJOAGAXd+Pa70+hRcC+C6AHcH4O4F3KsAdxlwPw64n4OR9wLuk4D7POCeBdx/B9xV0Tj48Q7g9R6qCHAbAXc74F4BuCHAvQ5w/w5wP4vXvVyC5NLod1fg9d0oqby9sgL/rbwtVyC58okjr4G8deRfj/yvI98DkUuhx3k395JKkFR6zrz40kuLZKQZF6FC2qMvwSyLChopRCsraIW85DSSi1b4l1SOpMo/vYxf/AB4RaUiJBWf5TqIkVQSXTkbdZ+ViS/IxAfOHYCXW05TcjHpALOKRRdoEbSuiESUXHL8+HGlBCmkLBh0btF8Z5TlzLvTHDVDjSjf0LB7953nzWbB1nNms/kcqSxCBavAjcGGwBGJCCnEK2wbuyKXUnLZ4pMY+Emwl0plipKrLpcphRQpZAzDLD8Nr2WpFElli0+fX1lZXk8VXxO4UiKp6t0jT68Iwo+D1yKh6dxGxuRicO0BnjIFTSk4ytZzhrkCO5VYJR2YFm1gji2yWHPZ4jFmkYEaqSQ5wxXQ9e21IwdW3sZKcGOwRQxwJkZK8Vn3AfdZhYxSyJunCPJUs0JKKfBwwtp5hYpSqM/C642zPzzwMsj3D/wAhPAj8OaWSZEM6wJsLSullFIuMPf0skxKyeQAeR7coaQppTjJ3QpfFV4yJSVjUtl7ekUYjHWXiSkZT+AKLksJg6A80AMUvo0pPNCA55SspJCIaDEmUSyhlDIcumopUsl0mMazi3mYR5aYAspzTJKaWaCSM5NQKRzjuXyaqxHleDZVEsKmUgYENB96Favw6qFmwsd5PAfwef68kqGUmrPRc/D68f1YnnU/6z4DopQjpfzCBTP/Iqa/fR5oPL+sklEqhRReB1fPnDmzepCj5Txwen55A6cqmlKlcEpIVb985EIqqTJKplgmMy3LJEAkTgFJUs+tHHCfI6RKgVTM6mIDnlQgdSOrKsKqRoYYudm8vPpPZxebNTetLrvdShnYs7x6k3T5kBQaSDWvuTkUenp1lWFIdXUVGFlNHm05dHblp6tYLX4stlWqOf+2TIwY4BbIdZ9VyYGLlsM/I7r87HAL5oabCIfs6qpKTam0ZxvONpxbPEfy3DN3PnPns3c+ZX7KrJIjVQrDZpwqgMZjEKnnQ4yMYtY4BmC5jJJjmlZX/ml1madVYHmFoSkmleYVOUPJNT89e+Hc68SZnAhTEKpJLnrpbS5p4ops8W2c/t4+B8lQKZANbDM0zUiTE2+gmyF0a2WUWkHoXjm3rJESvkmQEL4hXUELIUpjraubnj5z4YJUSo5jkoBxchzXm5cPEMrP8HUuLDjSJUjN5eQ7o4yCYpQ2dPjIgSOgUFIOHDl8xIYIc9gDggsYDcVknM07m3eu+VzzS6GXQniNPHXsqWOnmdMMI0eMIsUJZpx8iN6HMLJaTqmVInhtOfz66dOnXz+8RSGnFMrmQ6+fvoDdjYmXpDhiRU1TakmqJ1YUDKXQbnTFGXdyHpj1ULNCAklO8MYKTnkQCU9CSjh2flGFo1rwBzhETdPqNYdgbImIoiXYIysSCaWWY5e8pJNTGiXDtBx+AjKLVSa6HjsFc6PExgleYeTQoLGaBK9ISQO3EGQi0c18D+sh7JfXiaqkgSgObIikq+AZSiN4hjvzFc6L8XUB7Q+FZ/iyK86VJ3C5PeadcrLtsbmwk+1YioWcbE8gcjV5j8F7LABlfBfayfZ7E+EP1pvoQBE94J/lC/Bp5FSy3OE+avmUVFF2U+9Nb6kpGX38qOUGaDpCU1SVyq2QSso1IjpHgtxeqbJcSompo/U0JT4+6t7pdqa05H3JeiQPNRMZIn8viZC/YOK/r7VgceenTCY2Lq4ei+2beeyKr3hfuvH5/Xvf+HdV8ePHj5rH3UfFp91HRf9wXERTNG3wgIonzc33/Ej0keuOEoVPutVJbSkJ6LVA1BSNi6UGeny0yuDOwBW5QbnLG58NhmcSkXCVzq3BjTKDbCTgn4uE/VVWdx5uURoyN/36V1W+24aPiwzmteNjwblAxWjCOxdlhzva3dYsdVWdu9FdX1Vf21BTuweqDSlV90cf/Ktopnar8HGVQTwwNDxSZXcXc1VruCMYxV8J6RztYrtGB5vqO6u7Kjz1DdUV29zd9VXF7kLOorxNLRrlvljjPkoVpDJMSZDoKKVF0K6kj8LV2+e/dOa5oRce/8H9XxYP/FJ+98PX/vSurz1/16OB352+fvLW0v/5x4P3Xjn/ufGqJ7tmfvOdA4++daKw6DMOc/UL1bK9Nz7x+cm/2/J48+vPSt9TPnT4Wzuennwl85r2p92BCUnPndaVT/3hll9/yfmLqrKFzjezfvRKznv3fHHXTyZ/e9vPMp//2mPe9nMfOX7I+pP6b37rm0u9sgHzpKdJf9Xncj9r+vTWe6Pfu+fLb7Q3ffPU97/w+S/dJflD+Uf+2Xb3F68o+rc900zimRm68vqPP2q+dbZiZOWdd7duN/zq7tMvTjz3knrP/rmd10507P0/rx7aM9b72PP+bd945YGI/tue40c9L7rr1K3G5S5q+XcP1Tw0e/Tohd8/fP1vct+5jhbBOvryUUoBjEjcFqDUohGbxMZbT11749mez976zL/pD2y1f1L18arBoySGLIVis9t0xFhY8/aPR7qjyt+2vXvw3QfL7z9d+6DWPYY72MQD7h3uvuM9x7tu6uC/i+OLhTZ8gSt6dRC3VvJfhYpXJt2IvUicCFHpgi7u3VI5LEyJ5P8Wc95RTSVtGE9CLwpKEelNCC3chC7Su/SOItKbGFAIEIoIoYtU6YgQpIp0WVCaNKkriIBYEKSINEGKoKB8CazIum75/tiz5Bxy5s65M5PJ8/6eee+dGxIwmFALOA2ofysDkLBTv3Xg7e39sw7s3f+iZRRAgx/vCUJKgPxbkwSkPwQkAV4lXLZYWAo3tsv+AU/i2IANKLEQZRZ7QfmVQ+a41j3hNKcX0UBe5TH+9Sj3qUvj6EfyM6UzA1ThDlCe3reuXAxoG2l/4oKNJERDTssQwh/53LYnrb0aVNpuuKayqV2apWT1UhyZD14wYF0TlQgQ3zg5R2gVzkVL5s+tspMSd+hMW3XWYDRfIchT+Es+T0bIEKzmBLq9Ue0+UXOk15lU/xGhZwXFU7kskZrPPsJG/H2pWDK32bHZlWNAVgNSssCuXnNOcWvq5dqyf1Ayn2M+qFf6CnS57z2q4xWnHLjqpCCQJXn5lKwCazOG3bzPZuqGJyyg10oDyu4Bdea+SplCCoUFARhiMA5jswcw1jYbuekbpDe7s4uxtoOzRoHDWMC/AgsowLMX9GwH6+3s2Q2dHXc3QuG+WPwuWPguzSQASTgcAeBeons0+14EUP/K+H6rJ/iT+r+lUcS1Wu5Wktj0QB+6bR6rbfcIwc9rt1MiklVrbvdYRgqfFIGxxqM/+xexYcDVvj2M9QTdqvPtaRtbhCwroeQ7nK7YFUeZdl6GaSjbOmGigu3C5AO664s06WKvJS8ZuUkvlKiQARrNjbFAGmWPV9eGRxK995OousQO0lD2RdZCsQ+XW8ZRIM1rA6/i54fRX6M/l1hFyDTcZyu1SWlqD6mIKx0uE3hqtCX24tfLCW9ZdxYuu/RcJfVCjVPrqw9+AHWqa90mEZs+c+iL/83Ot2cnQ9eH06nYYvKnQo41D3dnsYA7vqgX0CSIpHCoIzZbuHNAlY2G3cGufOZBS5Kugat1CzQU899oFIibEf893JzA42bfmbVIwfuRSnAAVz3DNiF9VlJzO44t5wY664prWmlSAQN89RFCHIty1QCVH51GFEDgi0Q0AggRAIAjBGwlAVEbMXtrIVEpG1EhUYSIpJCkiDhCyE5SDO5gjUCIiTrY/g6B6q5203pETzF3jklIcFYjC7s9IUl/jsCfEsrtkscuBXFywekYp2KcgPH6tcT/EwIkhADJXQRaH0CgMYBbrRxAoMrfdvCNgn/RBQqgxA+cBgzeIYQAoB/CmQADAYOI6dlemrbodXLp5uijny1ufvm1Yejhh09MJouGnc5qRENtPQsT22nmSZZHJKEPiVRoxtN9Iuodil/WzUOMuWpkuNAKyNLND6CziWnXmHvJkvrTmZWBojz6jgdq5usColFZsWYSrTrMZZzd1L+OYKiLxJZLOTtjufODosZ4maccWCJlYTumBNrNrsHZiPl7VcJ6JhbEFXTXO1lsazwoJ4d9eaj4k1UKEMGyybKmGt5ckV8rqDuuTZPS6bcLnIWbS11ILsyNcEmGun1oK51rUDnWa6MTVG3EqBaTmod86Mr7aJOXrXORvYii4sNjivTEiQuZzsFY8WdI9q+hQzuttSniZF9laJtTaYsehvUuYZqLjbmVGKrVQ9Fh/Z8GMuWOP6eNnInOcuKOcJIu6gjU4Zkh5dCy/XLzBp22SLWJle6z0/clY3ZgoxWWuUouXei+ijqX2OCL4e535vK2skYZh6W27bqQsqTT/sEVJfW3H/j1JZvk+pr1HFWzGeBY2j7VBqfYEJa1y5Nws9KTq1GO082miGoMMPvY4Rhu/fJWalvn9R43tTcPYYmLFR/LAeTCBY3C2WSvzgbStq/S66UeEsSVJn3HB+vWE7vDmVcCL4B1f2EK8qh6as4pd9KMYSzivWObRoHwqxNRMuf7F0SV41nq4ym9MLJLbSNCWEJIjPqnpVFIH0EOzgRIcCawtGcC5Nb0TqK77Gf+cQlruYtTcrIEnsgbK4J24OP0BDg1wo8Dx353kGxfrDgZCuxxk/s7Nw3c3HDwxEnX2cHZ1hplz67giXJyc3dG+eDhDkgAooAIHCEmAkjh4I6A7xZFAHzxv1tD/x3fs7AXK8Zeqifw+7vAjr9pmJhsT9Pn0it5PMqgw031/knBE60SFMB+ZJ5kyCiJTiORSTGhNPUcwPMC5PLOr2EhkoRq4zBh6nJkL1uPCHd45sqaI7Pgtt9MBMvcjM5tbDOXYXf0Z5U+sv7zZf3lioQ5n/Iv3nB8Bn2lalge1j8NVYXx3g3TNTagnCIQ3LoQFwe4hq+eATI/BwynVL3jSAnYHKBZJa0xRBrcU4nLUgedVnM4wsvnUJgy9ZQ46HTOp5CCI2q0ZJiskEVj9FdwOoseaSiIGlBdrHnNpVrXJmSUVcaKVoB792aMSQffwFpDqlkOVWxvZFSCH3NqGu18ImptYaf4xvdi3IwUAFT7xCECCHBvB3j+09UlHt8sVISEOP2FAdTEZL95Ah0YfwQEBKXusTkoDgiKDqQ9fBdjJW/CmzJ9gmab/w25YdKZqVysba71vy5PDLVPCT32dHZeiZaH2RoJDcwe0NszBQ0A50PZStkKYXL/fF28X41/IgKP8l1DMDpgCOqAKqB8wBAk/581Mf5zKO21+g/Xw7i5pk651nqOQFl8dPZeiffLxz762uAKGOqyOZKSpvhxo19sLWzwaM51pE2tKaRHh51GL23UV37CtK7MLJ35DQs47G4deiWqf0Ea/H6iMZacqDNafWLZkG5Utzhhaib6wlBg89vEFWLhUILZeH5uzktbH7en0GmwQxskE5fqGXQyY1zI3ZNqsVI3HYXa9Q/P2ZyTo0+NYpebIGFEfOqFn/aCywi4U3TOXZLZCSWnGWsht45ZflZ7bF4n6mq7mMD5203z9VcoFP0GDd053gPddWj7c+bgY+S0hwde0Kaun7rvYFYlJDzzKTSsV9/kXealxIt3pbQGP/o03WHwteFbysngEyX2ZrTpkmFFsmGWKToE6/qUqqY/LVypnswtRInV6rRf5jrK40VxyuD65bOqSrT1VVXl2o6dWYo7gT4cgbfoAId3ikfPM3be4uToV5oVmK1bU+8VHBxBBGrx8KtzW56dM1nKf52W2X3SrSGIF0V85L0XR1MGppnX6JeKCzKRWC/re65YmvymO2rLR92+XENcrPw6pt95navLoSGTJfyoHURGqOxMbO0Ux3R1ebftPbQR0aACTO9uYnkeurgqO9mT8XlCOI0npzCikNQ12/z6iabspZBujuF5Vt2u9Pca4xtge7dIiiudzp1vXecKUh7D+XYOt5ufG9Fmwo58Fr4lBzOmd+miuf0FwJD4Ahgim29WcDhuYNcKCH5MA4Ii/hUUIwBgLyD5/klAfs8I4DjbkEQAYlJ7piG+W4QD+OJ/nrFgIH/0DgjeOyA478DFXPHyZ3dqZljJiOsdDLW26IOVX8w4shSZ+F1mz+rdqSWWZCTUeHC1lZJ1VMLl0dERimXJljTi8k6pITAtXPFp5CEfu/CARCvui2W3NG7OOp0fGMswrCQXbC17XiRQ6ktW9iz5TLcVI9Gsg9c7hAHPUeGZYlK9virlGouRNhiBZ7HTag9y9eQ5LP2a6oNxSbu7rnZi6PxsWyqhp/I3NidfkxwaOueTp8E3c6gxm8a7MVFmaWtS4Cw1m7YJNMfXffzoyRqN8yOLi0rxwc/9Kv3CmJ7LVly3eBepG8K4ghU+MxUnLVQqYtZeI/sV8bSKQKaisixBMmAgM1BwXccknkPsRKuUq91Vwwc3qUqOc4X0rD0gCIvesFzuN2i6nhhe/5ADdcKSAfpLLy9U8kSq1GnxPv+KhFJmroIihwVrtgtvoBqZlhETJyyecmjKGrRVm8pxEyw/8TUXHuKavGRBpa/qXbUJelN/F4KxfPmQrqqBadBYc0YKSzXLpVHPUKvsrzLV3OruO+4+wz3WpJrWvtTCbPoyOHpBWwMoKI4ZWzDPKtseLXeYaE4J8lscXtSc0eAroIHmF1xxDHx7zQZtWSkc8sz05rkmbyj0wyKyFRorGCsvodv8JlQ5so1Mq30wT0kYlbThuolmNxOksbBKSpfVFQl5UR5x7PUtnbXk8nrV7IupA+PDEdf3vXMR552zP7G/7+b507zk+P4JtBBCSlZykOHuRjAlkMLvffUPpnww43EXOgmBxyndpyXSeTNX0AF/whUpCpzdMzf8JVTdbO1szTCN/+uiDy5ucVGLC9b9pMQSELFEIHZt7vwBmzMA9ACdAzan+M9s7i/aRwFBWfjBsxMGpQBBiUBQ/P4kwQiAoGBA7lt3EDC9yN+lWfinFHGfzBlp7e5je8kD5oRCAvL7DUAAUVYEOwtIC2QPctzdc2e5u+dub4+mD67k8dvuUfv9PbQwdpafJWKOK2F5qeNGPoywpyMoR84MiuQjb2wT0hSTrwz4UMY121vCBGU3W92fIIO/Nsq9I++WblIrur3q/NK2iVMsL8XCPiTuSpSqnvEIZYL/AKMm8+opxSiD/vIvLpOyJDC+jLcyTHmD1SzeiVITs3ZdyjJoX65Vmiv5cajg6LUeHogqf8s16rrcIiLKjEWnz06wpGx+OX4XMw1bNjJn17OpyVPBaw9jV1UFXm9L9zeILbmeKJ0u413sH109XJYGTUnVPixDsUIaOczWimCYWG4Xemx+656GFPkj8pZHJaXTlc9f0kXoq5hJIi7zMl6tWOPdfC14kt05tfJMpJOrW0ENqlWeiDgfzA+VxcjRaDtQPKzSXn8Te5XZje6KSoHXtDy//e1WCwObsFYWW/GUsLEXq5sr9Nh03je/5qX0v7ewVZg0J7kZLkvsTfyEuMKTjbbR2rp6+dUjJsLGMYWOw9D3r+2FF1I+Ys8lj4CGsaoNZ1ZT8sg01anTAtn6QXztFRl5cirerGKPBnJysnx9OT+rJ7EVb6lxBa7f2mxyqdFMmZj3RDMuzEmk+TBo7gxXcTl5vi37vB01TxE45yxdtg0sEmrFjI15Im3jZZ5kmujoNgWacmLRRxAcvksK5BVyW4W9uRbN2IgM08smOuoqDxW7MrzMyQPVXb74ZDU3IJEXugw8aA756v0KxxCWAxjCuxAwGAhK+q+N6+eXA7/fHMkOasPD5zcRkxHAKQ/eecGN4nuJAn4YOFhLB3B9P5EQjkNbaq+Dc6qLytYGT9b7UplrmsqQNhrA7sAplHATwCibPxD600d7jP74i2tYnkDuP41so/2njNl/8GZCDBhEn1eRhQJf9cme7PC2ybqSR/2VNqajjq+zKfdux4zIoONCHYKSv/V+STepBDNXi2xM4v2HgrUW6sU5R9TaJVXyhF2iGFcbK08x36EzloVHDxbBidtE4qKs0X5cpOxFIaJwgiJO09qw9upY2/CEefPRF6HKqxRGSfHegiL3n+rJYfVvYFYbBV41Il7pLrn/0rVkyethLni+aEElbWWJ/pSWApsn2kPsY/sNY79H71xUbI0wEnP6WieXhU2YzRdEL8zYXfwUwIeK5znrLoe6XTTVgcBMnBcPlVhP2LS+ercit3HG0XvogXH7Zqxd6aXnveRMEQBW6ek9aT6mqbTlHquNIucvWAwEiluecH//jojhGAgd7tCRXWnG/GeJ+M/vtB3QpAXAcFCSFN/vGIJxne/XEMGpdi8ci8PFEHD839k/KFLGmN1PJ/FQ6hEev0X54gBn5VeSRD+kTHit0A3YPaqsqRNNvVXoPeDYDViMq3oH9D++UlfvX9jZACDAyKu6yPnoO96HEIWOA8Nuq3B52x53Nf6Yom6Odkm26LKjrvHyIW9NbyoBN0zHaw1j1zWqBT/2nv6kVSGYrqblEzGqVpnb9cvKWnskzxicwtVESpm+GTWzqVIubiA/lf/ZlXHGvc/UFNLVb8hgcjeXSDn6JDjF7LK8B0Xvi7AwW7qy60czg30NjFqZkifkpn0ufVUW2crIWSJU7u/JPPfKto5y0oNXgFlT3t18QZ9D0aTHwK0BiR0hHoLODW71yjY6kGbzL03wB5lpZGVMQtM1RFtCMYdcAxaA07FFkA2ryUzQ/wA3LJuHDQplbmRzdHJlYW0NZW5kb2JqDTM4MiAwIG9iag08PC9CaXRzUGVyQ29tcG9uZW50IDgvQ29sb3JTcGFjZS9EZXZpY2VSR0IvRmlsdGVyL0ZsYXRlRGVjb2RlL0hlaWdodCA3Ni9JbnRlcnBvbGF0ZSBmYWxzZS9MZW5ndGggNjQ0Ny9TdWJ0eXBlL0ltYWdlL1R5cGUvWE9iamVjdC9XaWR0aCA5NT4+c3RyZWFtDQp4nOVciV+TV7r+A+7v3oosWSDsqJ3O9NeZaacz087c+7udtre1M3On7b3t7aaVJSE7oFK0VmQRFBWyfQmg4L5XUCtY7TatFbJBQESqUnYQCDtIti+57zkniWERtaOizun3+4zJl8+cJ8/7vM/7npM6nfdjuFxOmqZtdhgOJzx0wJ82eLK/tzuP2s/LOc3PPnyi4hsnbXe57HbL+KTNQTtd9+WjPQgDAYIgcdDo5KBdLldfb/dWan9czpnE7Q08pZ63fs9np792Oe0upw2unO8PfH8HDfMFWGDeGJlrXZup/bG5ZwQak5jSpWiMXIV+Rfrek5VfwxUup4um5/sD39dhd9A2AAeQ6e3u3KzcF59zRlRYK6b0yZRBrNKJ1TWJSh1v/e7jFV9DCMJl8/2B79Wg8XDgQR7TdpvNNomQ6e3Io/bF556RaOrEar1EbRCrDUK1QUJVJ6mNAqVBuGHPycqv4BZwscNudSClstLOR4pJBBknAQoQsluBCz3XOreoDyTkfi4prBNhWMRecNR6KaUVamqFqmrA51j5KatlDGuVxQbgYKzme053Z9Ce4YYIcg9wpqczV7U/btNZASBDAVX03kNE6cWUIYnSCykdwkdpjF1TfOjQYbsFyAb42B4t4jhphxscJ0rlrmvdbXnKvRBNIjUosB4FlA84gAnwR6rSAz5JlE6qNnKVxri12w8eOGyzWJAVeLQyO2GOEyPT1dmauVnNzT4hQrlJn6zSQRCJfcJKjCECxIA/UoSbVlJYw1Ma4tbs2HfgsNUy4Y2phxcjIr/Y1dDI8EFSdrk6O1oyNlNxWSeSiuoIYZLUOgmlQ5pDIVjgDFEmVEFw6TBEBnyZTqqp5auMsR8XHzh40DKJ8HE4bFYkXxBlD1mY+YoM8jM2UGBXd2cb5sxxaVG9SG1EhMHTF2lqQISFCCLABCAyStWGJMIZqlqEXjImq7TSQqNEaeB+XLzn0KeTk+Mup8NitVjskzRyTQ8NiQgs7qSNwQFkOjpaM/PUCSia6oVUDSAAiVuk0gnADyv0XLmWq9DCmSfXCuRakUIrUGqFmDwgO0LEKHhwPrnQKKAM3MwDh8sqMX9oq80KVchDAw0eiO+kNsBpt7u7PSOPSsg+nqIx4QjSCxW6hAItV6ZNVOhWaXSZu+qy9jVk7a3P3nshfZcpWa1PlOsSZNp4uTZRqQUW8VUQbrpkNfgfvYCq4eUcP3y8wmYbQZUa1vmHaGDOILUBZIYHzbLCfXEZZeJCk5QyCBTahIIqsDG5B+oOfNlc1dB7uW2wq2/s2uB439BY/9BEV/9EU/uIvsl86KvmrAMXBJQuLv+cQKnDEWeQIv3R8ygjP6fsUFmF5fqYy52/Hmj6eFMSpo3DZke2f9jcR5UeFWyqTNLUJar0H8q1KRrDzsor+qaBoZHrDgfSIp9BW63WsdEJqwW5RKvNMTJmafjRXFxxOVmtS5RV81GiN0hUwCUDH/Gn/MixU5br40SfHW638MDpM3G+pEQAAXbg6mB4qE9TcpSXc1KsqUlU6IXyqoKyS/XNA7T9Oswdo+Ecn7Rd7Rz5trZn/9kfZWWXcw42ZO4zZe+vLzh2ac+Z5u9MHe3XhgGiS+0j8vIfhAoQIr1ArU1BXkifqKoRbzxy9FgF6DMNBbwd/rM4HzB99uUMgGNDuYkeHuxXl36amFMBVSTI7MoiQ2V1+9g4vAT6DKSiR8et2oZe6njTKpBZhT5Rpk3Ir4YDhIgLcrTtPF9WBWgA09Tll+DKyx1DyrJL8SBTKlSFSdU6MdTvyhpedtmRskqbFX0dFkjvjgeSOZ7SEj7kyJBZvfNTbk4FX1OXINev3W7SN/W7XHZEf6cNaoD6KwPbjjRwlbp4WTUggNIWFA5qI+SmlVQ1BBESbThQOquOzz8PKSz30IUNu+slYBpVwB+jEKV7LagQX22SbDqpLi4ZGx1GXHzAmON0KzCCBiPTr9n5KT+3Qqgxxcn1n5TWNraij+1AoUSPjE0c+vIqxEUsJCMFyCz4QJSvxeiAlGQUqA1wAFBiFdADFaFCFEE6rrxKpIRqQielqiVqrQCbxmRNTWrppbdFeRFhER+lrh6fuOGf5xcN79mJaWPFHnhwoI8CzuSeFmlquUrtakpX23QNgHE6IZTsneYxxbGmuILzPAVK0BK1TohIAoUncsJitRbV42owgUYR8cYAETaKuM7SinDNDhxLAk+o0goKa1JKG5Ylb1scFc1c6McMYq5du258fJ7x8Xo8B4EIITMJtBge6NeUHk3IPSVRm8CW8OTVFVUdmDJIhXoHJ/KPNsRvq4ZgAbkglZS3WSHyPJb4PCOecWB8ENOg4EopaVyetGVJTHQIkxkVHhkWwglmsD4GfK5fR5nPo4TzBRExwHbCGXNPPrUzPueUhKqVqPSC/PNFJy9PWKxOJAH24YnJ4lM/JGz7HuwcQgCbXgnmjE9JjinkfmnKQcou8jgZHhfWSksvLkvauiQyksNgREdERoVHwDksOIQVxEhLWzM2Nobzu2Ne8PE0Z2jSITf3XZOpSpZvOCIorIOvni+vXllkbGwdgASCGsVO56mqVr5My1OCzBolM+Z+J4cOkEkqufhB0pbHo6M4TEAmApAhB+DDYQczA4PWpK0dHx+fl/gihMWh5cQ60ytT7YjNOCTR1CTjmjpRdr7082Y7JA7aAheAk/mouBaiTOpuRxhnxsuNTiAkIKUeai64zywXFJpW7ri4TLrl8ahoDjMoMhzCKdyLDDyGc2hwCDuIsWbN2vumz15+uhsRtDuaBsx9cvXOxIwjUFxLNCCnBoFKt1Kjb2gZQDpM220O++4zV2PzQWq0UtLauhky+NWkwpqVRTXSwhqAKL6gOg7xDSV69MZC0+rSxmVJWxZHRYWyGABIZGiYF5yp+ASzmSzQ57F7r8/eIEKFAZqu1YH6wC5zf7dMVczNOCyGaNJAitGLNYYEuS7/aNP4BLgydM2VzuFVxUauQndTTNQ63LSBukAnUlQryn+ovTxgumr+tq77yLctqrKm1dtrAKUEmS5lRx1wZkl0NIfl1hmET1i470GeQfoD+sxkpaH4cuNzj/SHKBvpWaHmkh11IYaGBgvUu7jpByXqWpR9KEwJyhBXUF12rs3ldDhdSG3K/t7MlVX7pqGZhJFosDJDHCmr1+82lZ65+oWxq7lzaOK6FaqC1p7RyuruLYcb/4ebAbCAzkRhZAgI0/DxUAidiT6npn40ei/1mUSRGyLcnxkZHinafSwh8xifMkGBcKM9rtSJVXp9Ux8uE1yDo9c3HboYX6CV3lxjxbhpLFIZSF9UpMB1hFyXrDZsO3zhRHVHSy+amsXqoCj1U08+yfAPBFYALNEIh/CZ4GBk4DE8iAL9YQYErk5NHRkdJfn97oODOQM1pQ1zZnhkePuecm52uVBTg0ys5gYNEhW6dTvrWrrHcGnpbGwfTkbqoZtDgXG72IjbpKgNCNhK1VpQY55CF19QFSc3rCmpLdxV3tHSDP90Ta3xg/ffZwYyQFUQPhE3iyyvCgF/UP5K/SjtXvhD2olbtWBqcG4aGh4q3FWWCMhQRikoMLL9N9IKfOOZ+xvMw2O4unTqG818OW7lzQEOVA0qotJGEWpqGXDrBrWRSW56OzE3JDj05RdeqK6qRmwcHFz38SccNhtYsSgqaiY40W59hqCLwPyJACRRfKWljYyO/eP4eBebIJycDhttB7uCkvLo8HDxrmO8jWVCcHoa1Aee5mMhgvKONk5abWgbgIs+reuGDC6eG5ypQAlRJxmcnlZSWLtyR8MH4k1LYmJCGAz/xxY8+8yzX3/9DXwMm82WlZXNCmKGczheZSYo+WLlfYboTzCTCfwZHRv3+uefFmUeBcb5mkbhRONoKt5dxs/+FDWBNTWzzg7A2XbsIo4+FI2Hv2lJkFVJbh8cZJ5RJSUqrE0uaQRkFkVGcFhMUA+YYIDfwt89+1ujsQZ9TaNjfL4g0D8gIjSMhM80ZG4QCaGHzuEhHDaDuXp16tDQ0D9SX+CelbsHQTzwyPCQZk95fHa5AOemm6lrQoF2y9EGiwXRzEY7jnzdzJNrxSrdHXlg4Iyk5OJ7ktzFEeHEz3iJsfCxBW+8/qbZbIb7t7V3vPjiSwz/ABJEbpLM0B8UZRHu1Ab4gD7Hfhjb1dX9k/WZkAbvMsIKPDwCnInLPCZUm1A0aW7KBC7SnHrzELbuLrqyqp13S82ZJs4aU0rpxffFCJkQXB1EY3cXheQ3EnjCCAjcsmUr6aseKyuHWZPk5c3gMzJ7eKQbXnQNKFXAAr9lHyzv6u7+CfqDlcbqxFkbqkbwM9T2Q7ysY3y1Sao2SlTaOWYHKWZtqam5awR8Dnwz5+q7E+RaPnW7MQUKvKqk4X1RzqKICPAzUB1EhYVFh7s1lqAEqefpXz99sbER5XeLJT4uHuAisUPCZxZ9xrLs9c+gVIF+C5ctW97e3vFT8MG70eCBeWBwm7J0xSd74QuFbCJFC22oA3Oz2Qlw3jE29WKfY69v6QMBgUJJRBlxDtKi5QOft8PFQsRDnPWKTKt2ADK5MZERwBkvB9CsyQN8DueEgtXJyswm5Kk8/TlQApJXNM7gMzVnmj6TBxGc0H/7l3+Nj+cSfb59ZLCUXrfY0apZR0dnWrosfvNZaVG9hNKi2c1RHOF+C1j94+fbXU6kVB39Y5m7LiTKqqWopakXqd3NhykKjPozqAuRXIKRgcqaxZx7jgDOKy+/0tXTg0oY8+Drf3uD6R+I6THdMM/6djigsoDklbspz2K9w81RqECwQTq2ISmmL19tWbdlX9zmL/mF9aignrpjZOYBCrzlSAOuiGmrw7Gj8gp4OYkaSnIor4x8DKDv9UnYzyAFFuWAzqBoutXsQljsmKiYM198QciTk5MTuNAf5GhmTM369mAGk8MO3rot34LWgO4wrEDCUdfTCo6dLC1dvXJlXd7OFZu/EhXVi1VaiXqu7CNUaKEqb2wbwR11m/5SH2QrrgKVlskqnRS1Q33frhNhBX4P6UwYh8W4na8+IjQUdEahUBFwyspBlpGTuSVzCDKA7bZtBSQL3xkyaECNBrhct6GUZbHZUF5uaW5el7sjLudUclGtZG6BBfLIqnee+RFXYbbRCWv+IVN8/vcCypBCgbYYRL7Jq6gOKbBw4+LwMMKZCNyFmPsA2YGMnJqaRgo9k6n+t8/+DmYdPVud7nuAzwlmsYAzdozMT7M66C00XkNE67qAkQPzp2l1uixu40lJYR3ZK4L74Trh1A02oEhchW5VkeFqG/ZaTte5+h6xvAoqLKHa4NmtZMAKXLe6pOE94cZojIx7XrcBDknocbHxY7jd19nZ9fKLL0MWi7r5W7ycyduylXSi7laTGe4BCgQ3bLrUtHqDPDb7FOgz0hAk0aAkU+pKmDiUXXH5VTtONk1MTkLaum61F392mbutSqDWitRavC1HD04vpeTCe4JsyNQc1CG/RTRNU1QA55133gUDhjbr9vW/9upr8MzNrodwA2TA4aBowhUiKQHuShMDbgPRRaOt5q7LTT+kZighviRFdXiPjUFCTZEgKYX6gVyVnivXf6HvwhWovfXaaObuel5+lQilcqLAF94VZi8Ov7UCzwZOeJB/wPLlK0ijphfAeWUpIyAgcrYKAiHDZIWwggvyZSQMPd3vu9Teoa0QWla0dxgR8uoPKL6WZ38mLm4gVfk0TU7CjS+uXJu2vabm6gBuX9gvNJtXFRrjCqrFhXXJpQ3vCLMWATKsO+DMDUHmhLICA1NSVhE+9/Wb//wqgBM4a/uCjaNJJpOTnUJOn/XruxJZqNLCFQW4Ahv+PFd+uJyaLovdeFJaZJJQuqlWB/XPk1BbxpAgr1pXYqy/MkC2DWgv9a7eXsOXa99JzFgErh974Ig7QcYLDhibvDx3EdHS2vbSC39iBQbNikwwO7hApsAbEnE0+ay73RXm2FFPxwH53bufDf6h5qvN6Xk74nIrIBdLsA4jj4fFWYAqa/grIhWvoDp1B/BnkOysaO6ZWJNTAp85yG+Br2V1P7g9cEA9wBWfOlVBwNHpDc88/Rs2k+XbVcZOjwGcyc+Xu6PJs9thynLt3R7epYeWlo71W/fG51aAhhBrl4QKAXeTx9vqAVuYUmSs1HfhpOfq7GhLS0t74mdPQH6BWICZepGZtWc+Exx44wv/+UJrWzsB5+CBg3CTMIRYhLe3DAYYClKIJrJ+5N0Hck8X+XDQOm1o5xbBpysjfx93UyXSWLR11t0TFns66mi7CGXgKWtBurPztn/1xedkRgajcd3H617804uLYhbBZCEoWEEMOLxY3ewgeXzt2nXkPhDtq1alBvktJI0ddGAFhvvIFUqyt8Gbmxz3Y4+cuxVG4/ZgW1t3Vv4+Xm6lSFOLd4TOsM2Fdat21L/NzQxmBS+OipJKJN/8/VsrLmrMg4MGY83O0l2frFv/7rvv/scf/virp54CjzcHbSAkf/74z/R6AwGntbXtj3/8d0AVt5TRwYLqACGjIsjQU8e9hgYBY7VAINs9DZ+2ts6s/D080B/gj2bKKgxaiSsxvc3PiAkLhdzEZrCYAQGLomP++pe/bt6Ud/bMFz+2tPb09kH539Nzrbm5BSgBLLqZTwbcIImnp29wEoV1uUp37oJCifRLF0VFB7uRUZJXCVXu56I5/HvoNwgO9DMEh3czbXtnRv7ehBykz2JSWsK5yJQKfoafHh0WGsZmomYUxAUnNJSNOt5QLYYGc37zzG9eevGlN19/4+23/u+dt9957vfPuZkzm/gsfGwB1ONgicnce671Ln11KcBFemLsIAYnOFguV850evePOfjs8mxNpD0bLVrbujZs3bsipwJvHNUBZ9JKTe8lZgAgoWxWdKS7l3ujuRcORXgohAloSODChQF+6EAVd2SUb8Pc2+IDMH/11C+/++57l2cU5BcAzeAmcDc24YzcrTPkY87vRhT8AUCfURWGLUcXxFfsxuPC7Regbno3MT2KA/Nnkfm6Vwpw/8qzgDIFBHeuIVdOfZLhH/DE4z8rLz9BjBycz537/smf/wIYCDcHZEJDOEqV6oafuV9UmXugn7Q6UU+Vdkzi+OrakLd9RebRt3jrY8LAyzLI2oGnhxnGDGRwWOzo8FkWc31zunfNBSQlYIHf879//szZL72cAR1euvS1QL+FhDMYGYrGHTbPjy7clmx+wcFx5dFnrD+dnX2pa9LZLFZwEO7uRrjXbWGaf/3zX1KSU55YvARiJITF8ubfGwqDO+G45wnFBTtooX9YSCiPm9jQ0OhFpq29HapOMACkogzjcFQqigj0PTV4P2GgjSao/2ND/EFL6ii+ujpaVyz/MMjfPzwkxBs4MJ2lr7zaeOkSRERcXPyi6GikNn5+zIDAYAYLoIADLAorKCjAzx9egnj523+/fvDg4Qm8k42Muvr6N15/g9TgCBnEGTXtiSb8M537J7+3HLRbomnSVsO9IAepBxPiE0BjsXd1NzBBIl75r1cAHJivTq/P2Zj75htvQsiAeixZtHhxzOJfPPGL53//3GtLX1u79uOzZ7/sNw94YYG37Nt/4Jmnnwn084/EnSsOOwSiaaafmVc8bjHIRnbcTOjjJvAggsLJvogIFD6QecHnrF6V2nCx0WKxwpcOleO5778//fmZytOfgz9svNQ0PDLq8hljY+PffncuLjYuIhTBi7M2E2yAWl3o9TMPBTK+TST42P1mcyIvMWhhQLhPj5eIyZNP/Fwslpw48dmVq82k+TBtDA4NGwzG3bv2fPhh7OOLlgQhXxQCsQahB0JEqdREZ8j6o/NBkpo5hvdLJP7QPDCQmMgHlUD88SRr0rcEFsE0n3/uDyCwYqFw48aNhYVFwIf09enw17f+961f//LXzCAGYAuAALYxuG6C98I1tNM5szp48PHxImPH3ynWn34eL5Hhj/DxVkkxkUiIyP5GkG5wvxAygFU4J4wZEOT/2AJ4EpEEl9ukbuKw2WwmSyZTuDy5iaan/Gh9vqd+u8P30yL+mAcgI+OS4Ub+iiZL/3glNxJXFpB94PDWVu5r8DkEJTLmhvSMSbxRwXvzhwiTmcNbf2H94SN9du+rcdvguXsUZJkbPBKbCchkTk5aiAI/dGyZdXgbKSS/83h84n9uZ/XW3fpjB0N8pW/IIIaH/HTR7sFnvuf3Dw1ftXThfWt8vpDoz+2sUUIpCjqTsSGTRJMd/6zA/kjQxumT3L3xZR4YFAhEkL/CPP75psgwWQiZzEyLR2fIsD8qYUWGL3lgDAwMCAWiINxDntlp93TIWWwGKzMj6zpaHJy+kfiRQcZ3OG7E15BIKA5C+4pDSJOH1Kc4y0dxWMHBLHZWVjZZDHo0FOaWw9f/QH4XCIREn2N89qWHos2fCBl31vb+GPBRx2eaPg8NDQmFImyV3fk9hMVCyGRvdCuw3e7wrh080siQ4RZV/JMBXEMNiUViBuDD4YTgrgUgQ6otXw/sfER1ZuaYVp8ODAxCEYoqiEBGdnYO4Yz3gn8qZGYOhM/goFgkycraaLVaiQL/c0IxbaBVbKw/FquVrGvTD1hDbx6HO3w8FojkMrQd4p/t/6A4Y0zrxnh3ibh/G/hgMOf/AcAr1lgNCmVuZHN0cmVhbQ1lbmRvYmoNMSAwIG9iag08PC9Bbm5vdHMgMjUgMCBSL0NvbnRlbnRzIDIgMCBSL0Nyb3BCb3hbMCAwIDYxMiA3OTJdL01lZGlhQm94WzAgMCA2MTIgNzkyXS9QYXJlbnQgMzYxIDAgUi9SZXNvdXJjZXM8PC9FeHRHU3RhdGU8PC9HUzAgMzIgMCBSPj4vRm9udDw8L1RUMCAzNSAwIFIvVFQxIDM2IDAgUj4+L1Byb2NTZXRbL1BERi9UZXh0XT4+L1JvdGF0ZSAwL1R5cGUvUGFnZT4+DWVuZG9iag0yIDAgb2JqDTw8L0ZpbHRlci9GbGF0ZURlY29kZS9MZW5ndGggMjE1NT4+c3RyZWFtDQpIiaxX224bNxB911fwoS20gLThfckCBdrY7g1J69Yq+tD0QZZXziaWZOxuarhf35khuRdp7TZtESBekZzhzJkzFwp2O3vxzRVnt81Mitwy5UTuNDPW5dYxZUyuJKvL2Xb2cjXjeHq14kyw1XbGc86FYqsN87nX3DEO/+DTMqnzQjJrVO4cW+1mv82/a7OlsKB/Xu7gS1mZF2x+0XTLefb76ntUKQqPKpf46UH7A+M5HGdLkUsN996Ath8ywXPP5odM6Fyj8FJIXuSSzX/KpMwFm7eP8UxO12lc+yUTCs/sYQl9nVeZACvQBuUc7pxnEm4DIzOwChQ3UWKTCZ8bNq8zjdtB7j6TDr1ow89kDGiXhXMaL3jqRnYGf3EjCaWLwBatKBDzVSZIfTrSrjMJd99lJnds/owGBBKiJPoo6QIh5QFMLz1bwlHnA5hrQEgZLVBYZEvvNXr6KnNoxBVpw2BwiTpc7qwAJVaYIP36kC3p3uvqLlu66COi/We2NBiAdba0AaZ0dI87Bk1eFoXFs5/hl8O1q7gXlbTlQ5Kq3+Mhgc6/mQNMqDOeSgo3yYQ8HIWlMl1ft2/jqQcIUAA2KgYlYOf7BQg5RWFOW0n4Jv4eGLPor4j6OqkG//Y+9G5HinNeUCg6Tp8DkBs6pqIzlqhATK7TBjkH9ywyWGWPZBuAUd/EfXZf3VdJ+jbuLljZbvI3GQKGtBnE03ekUBIYBEGVNgT1kyhsDV+AtXAYrvCADdw+sderdJS6yKWCMtbjCmq8DiQj+4FkAukEHCN8BhwTwSaEyKBhQLdCUS1Q0bRVTX7biJOOaMPfbVmzyw9xcXfPruInpnfHQ9v/DnQUvSL2GX4gSF8jWjZGDkOwKdnrJF/tn8OwMzThpJ/BUE9gKGyHoSAMFY9VbxMwLJBaAUOOSl5lEqMfUOSpdnKhI4CoZWDXt8Bb4ixHS9Y3D4f6fcPezF+mdK3Z1aYuy/2CfVNXLbt6bNpyBwT6GKflM07LsdNkq0w+K+5HPt8En3XkjffksOlpQ+JF57USwWuPegaGXZWbjJLkkHHEb3+zrjNKlMeM6h1bhZ9xtcQcW7e7ct+yy7h2iCrKppkGQ1BZnIJj4fgAEOE9OjC5OywRCAnPtRpDUgZITFevXajX+qheh4K9TPgSF6QeofILcAHV3EVL2nr9R1yqDmmRqOKxaZ1XTbXflhuo5B+XA0KaJ+kw2OsJDEzgthi5vU1u++i2z6mEKFwYtimTSoiIXLCoaVhCyrqt1tHP+hGzncCsgBqWwKDwUP3FZpCOxgZWpEr+T71X/OlkUKeR10VXALQjCCT12vltnq3ewRFwnUKrKVtABKJKFwooqJACR8nh+uQgGgDd1Tg5ztYNUltjOSjZVyXyvaCCKSnwFXALp62PDPozbotTt5U5rgHR7bfB7ehx0TsMNICNyb4BfTkWgITNK2gHwkma8i62W+qlENzUL6iHD5pKahIf2VH+XStRIAN28g4/Ei0Kc9pge9h9zp0aRj9hOyWHZRHANTwXY3CrIbgcePXf0QX+HK6rDVSL2+hmAhcaSd07rI4d1nxiohg7rKcc1qdkMi75y30x9PfdyF/3P7h7Xj50PCjrKjEg+Q7dI/UL8loee23/3msz5fWU3LHlCIBSwyLy2/w91VFl+kmMhjCYImj4Tm79GO2/L7uBq+353bw4ozHieIRKmVAfUoKxl1g9XZ9pVdq5OcUqzPU2jujw9wV7lW6/7nPqIqmAVlRXm3Siu/J1MC78z34Olh7SDEOF9SQMZlytZKxWx3uJYNZ2EaJmJdSgWc3v/klWSdEFq/gbmgFGF2n6H/js+jcBgoMIfpfm/6atP8RPGGKOnhRJOv1O/ZwYOkAGRNzUmD+mZzFFT3c65fEuKW1hh0m5G8IFyE6iRYA/gxGw7jK8f+hFeds7VAw9QoJMjd3BJz+qCZNDPEq8WK04g/BtR9XV5VyTW0CGMHRGYn5IFMbskAH28C5M7UNSUMIkJmgY+RwWvabJHoxQGtfcAqPtwwgdPwdWXaxmRha51UwrzB4LowKCCVNEXc62s5crNFwMDA+DM8VGhWh6jQDAP4+yCvWAOgmTLQRvh7MCGh0yn4aDfRyemvjIjbSDr02qF/DNnhKjglFQJwwLVAtSQ9b9wU1VNuxL9kZaIfin7IuYpTJmKTJVPtsvJdDOUHykFuPoev9EdGFJFN0YLZylfIcAOU5PM4n6aaTMYMwC5wRNOS2EkiJ3F14q4L0g4qUD4JSgA00maMZE1MLWBjRRalYooyZkTrR1SuKbDsA5avwEgAAOKTlKno5Z0AgkPYN6XlnzFMXACqCGN7mRzNocJ5chxwh33Q+dbopZUoEMKyTlDBHrxyz0G3RKBkIAmWNxip/ssGWXhIPGl9pSUDodrmE+VZhABboQf9EYTy9dHga5U7l38OVDH8li8zLUQM4OTfejOR7MqfzT0wIKjRwRanuoI2YM5cmRtwQtvaO6kbzTgzgho/IidOlO01mFCiyqegyV/bDF3ojt71useKGMU6nDG6jxVTX5aHGnZ4BOOU7TP75p4GE0vOvX+KpJf1ex+X4dSyl7XeLVYMoGrlKUv+t9+qpwTyFxQSeYt77rYLwkQ7uqZoZibUq1UT3SfVcFYsEQg55JG0eXi3204zZaBjkSU4OWyzB/jY6w87Kp0o+0uWCXZb2r2vbk+CJUKh0rle1lmvQawgIX0AgFjr7ZVze7Tlk0C1rwOqodngxFjAn5aUxUSCooTtIx5QQmEhVbZSzmFyWVcR565dG2wSXahuoMGVUorGXGeswo5PdgzyqH+o0tMHV5DnP0YDfqPdmFXA5R6Spg5NBJMnvNJMTXYibPBWYpNW5w7C8BBgBUNiomDQplbmRzdHJlYW0NZW5kb2JqDTMgMCBvYmoNPDwvRmlsdGVyL0ZsYXRlRGVjb2RlL0xlbmd0aCAxNDI2Ny9MZW5ndGgxIDIwMzkyPj5zdHJlYW0NCmje7HqJY1RF8n9Vv2NmMpPkzWSunDOTSSYkk4vcCSEZyAFJ5CYxIWAOCOGUU44okBgRiEJABHHXWxS5dLh0iKjgwX7dlfVYUVdXV9fIuqvx2G9kd8XMfOu9SRBdv9/fP/B7nXqvX1e/7q6qT1dVDwACQCh0AgdTp8zIyLrJvbGNWv5EVDd3acvykvhpkwAm3geAb89ds9r+5tlDH1E9B0C9cv7y9qXGL8eNAdA8AcBXty9ZPz/1128dAjBPBci8YUFby7znr/TReFOW03h5C6ghLE54iSYcpPeEBUtXr5vgK/wcIMwKwL29ZNnclq+57wMAlV6a48ulLeuWc9uFLvqexgP7jS1L24589foMgOqdNN8Ly5etWk3rpqtaHt++fGXb8oELaX8A0H9J/BZAbiM7AwKoBTf/Go0YH3xy82E+MyBjvIoTBYFxPH2tjDNyTZoyeQrYwf4NE074p2O6aja+aacBglzhBFEnxBFZuOMQH/gu8Beiz2XyTyTeo6D3t9KQlVR/AP7jEj6m1ZUF64H/5YL/5zXc7w2qvvG/dqoGLVTCdtKBBDw8Rm9fw4dwO4iohjzQQwEcxT9BGUyFW3Es3EZ9oqAKjsJpeAfbAz8AH2gIvAiL4QDmgo54RTAbXoBB6vcbuB5aYB1swlsDG0CEEIiDeMiG+bASOuAT6qEBE0RDPCayMdx7YKEvlxDOuuE0PyXweOBD+kZDZQo8Dk+AH2fhgsDTgU+ppQAKoQJmwI3UdxsKaBLiAh8EBgODkEXrnAPtNM4K2AdPowoj0I3Ps1JuLySTnMtgOfTAXrgHfosu/B03NXAQ0qiMhsk0XiO00pjboQ9ehX+jyFrZOnaUPc2t5K7wwF8U3hArAucDFwgJAljpmyL6ognmwUIatxfehHfhL/At/ANNGI+jMQ9LsAoXsyWiVrw+8Cx9o4VYwkw8pEAGrbQIxlOZTrq4BfbAETgDz1F5Eb5CO5UkKsnYiI/hcfyUhTM7e429yf7NFXA13B7eys/hbxH2CZ+IKYGywNOkKQPYwAn5NGI1aawR5tKqVpH274EDVJ6Ek+CDP8AH8Cl8RuuzoBVjsAwnYDV+wzh2L/sbl8d18KI/NpAV2Eg4Rgin1ZZQqaZyHUyCaVBLFq2HNrJ2B9wMG2Aj3EqI6IWdVO65OksfnIX/IsS9Rfp4n+z8KfwdviFEfA9DZI9wmtmBKZiNBViM5VQqcAqVBbgWt+CduBN34xGSeCvbzb7lQjgjV821cV3cHdyD3AvcS9wF3sVP5I/zJ4QiYYJwBxWv8J5wSeTEMnGX+LnqoOqM2qouVVepF6rv++GkH/wX/d8ESgKTA9sDOwI7A18o1hOpqMkeOkK4kVDrhhxCVDWhZwbMhIZh/S0lpK6ichOsgfWwGbbAnVS2wy5C0MNwGI7DKTgHL8N5klQu79HO+YhKP+2hf5GsatRiKEksUYnBOEwgzLkxFTMwF8eih/Q/GRuwDVfiHfgAnsLn8HX8EwOydjRzsiJWzOaRFg6zk+wFsk8SWaiAu45rJ208yIfzHgGEvcLn4gHxOfgDFtN+++l1N3wbMPLbYYB2z1p4m8sIzOPm4gpYLTShG76nnXGaZHFyOujEZPiG/xLdbC0z4VZmYrmsXziDd/t7MIRs+SdIoZVV8HvhjzCWK6G9up6r4eewZ3gXniSEtuJXbA77NasQ1rFZMB6fxDSs5pLhgipRvMTa8G9cvKoZruAakmIq7GeHYCtLw3+yMf6zYpqQBQf5P7EyOAjvsSiVyEzcFfYWux9uZLtoT9xNqPs33EXrDcWV5HPSsAjfIjS9hG+T/z4qdAYGhVvYWFaMb7LPCEHA38+3BHsF/v/1f1zwFFuqmkhe1yK8KLwo19krbBmXxqUxFVyg+zKmYu/w4+EuzqsK4FjhDrSLvxN/h4tgnoDggin8DbgX/4EvwQk+HwbxH4C8AaagSxyD9wtjYIoQCftYPOyiKPcqPsmtg79hLH2ziL2imogF/BWYgwXwCD+ev8TtZXejlqXgJ3g7XqayhLyrG9fDRvEpWMtthQyuRfU2Otht7FlYzSaQl53MXDiVex1egWfFIlZLTxec4x5g9eTlMtSvwQAu4bv5bnwHqth06GSbePJo+CH/AywRV8MtwruwAdcqs/TJ89Cef5jmysXfULTrJh/jotjyLLW+C6WQSh5jHfntQ+QDGshTIMXGARTJM8g+71N2Ehk8AxNhN1fBSeJu6GLfYxR5mHnUmkheZAc6yUuMJa/5En5EcbSeot4orhWmqQ4CwwjaoSDsoMjjhI/hOayGdHgXo8gzOgEZz+VgJ/yAM9lefytfCSHcCq5bWIyVtJ+eBAwY4beBBTzlG57cgvzs0ZkZ6Wmp7pTkUUmuxARnvMNui4uNiY6KtFrMJmOEQS+Fh4XqtCEatUoUeI4hpFY4K5vtXlezl3c5J05Mk9+dLdTQck1Ds9dOTZU/7eO1Nyvd7D/t6aGe83/W0xPs6bnaEyV7MRSnpdornHbvhXKn3YezptVTfXu5s8HuHVDqk5Q671JeQunF4aAv7BXWBeV2LzbbK7wTvHyiN2RmvcNb1bBmQU9FczkNfUwbUuYsawtJS4VjIVqqaqnmrXQuP4aVJahUWGVF0TEG6lBaoLfaWV7hrXKWy6vxcokVLfO8U6fVV5RHOxwNaaleLJvrbPWCc7w33K10gTJlGq9Y5lUp09gXypLBHfZjqWd77vRJ0Nrs1s1zzmuZXe/lWhrkOfRu7wRnuXdCR781LdWHj8+s92rKfAgz609DdaDzWFVneXmDPJuhrH7Ltd2juZ4K60K7/NrTs8XufWha/bVch3xvaKBB01Jrptc7aNXOijvtshjT6xUJaFC0ZtAi5TZZzKDAbc4KuaV5kd2rcY53LuhZ1Ex2i+rxwvT1juNR1Z7TgY+husLeM7Pe6fCWRjsbWspjjhmhZ/r6E1Uee9VPOWmpxyR9UNPHwsKHK7rQayttV3lKTeku12jVI6pGeUXOKkKL1z7XTiupd3pZYoF8ayuAnrkF1I2uBiSNLiT9NfdIRbIhhETJae/5DggTzoEvf9rSMtwiJkrfgVyVkXMVfcQfqXvdbm9KiowUVRmZllZWorznpqWu8dY4l0t2bw2pDKbW00cNRRmkcodDtvIdPg+00ou3c1p98N0OrdHHwZPhbvCyZplzdoRjqpU5nSOcq583OwnZJ5XTg8mrdl39C5fMERULirxo/j/YbUF+JW2+np5Kp72yp7mnxRfobHXaJWfPsZqanuUVzSMr9wX67oj2Vt7Z4JWaFyCpzxtRVs9Fs4ZgjUVzDWmgnGNENrQK+tXn/Pv896rvHznZXL2+E4ebWMgwnYMj/CI4JtTBNDouXSfuhQpxEeSxUriTIn4ZUSp3EcqIfyv1vYddJN45OMp3wXLeCGOIfERGolIigWgKUS7RVKJpRGlyf/lbGqN7hLhSSFMtgtliKXBCKWhEIzTS3FbiSQIdHMWLMIvWIXE0NncOCqifRLxQ1UUIoXZR7ILrlX5dUC9cBB3J0C4sgiyxDrTCOVCrN4FWdEOcSFoR3JDMvoRztOYb6TmbPwR7eQgMkmyzSOapvDvwCZ00Kvg6KKe5ymit8bTuOH4TSKwLElhdoJV4BrYIQsVDYKF2K81XxdcF/LwbxtMazSRPFX1n4hcFLvOlEE+yJNNTS+Mj6a+Ic8NjfBd+Ss9GkmOzLLdCRuVdGpFJXr+ypl8geY3y+q4lZX1B4og0V9f2H0TruoZoTSW0ljE0xgqSrZSeFWTbSVRHyhhjSG9jZFJDYIj09BaRje+FJPWhwBeK7k/CaBkTcptMsp5pnnzuCygmnlvcA+m8B1KZm76/CNV0DM8Ta6FQOAQl8npIXxNIX08oYyyG60nfvFALm/kvIJbWUkiUpwZ4WMboVV3RvOpzMJN0VCXbj9Y2yF+EA0T7aKwDwxi7lRuEDFnv8prgS/8+GhuYGwqIcsn2ZiIT6XIc9T8sfyN/T+OOU7Ao22L4KZOCv2tIsdEIka1GSLHBIYhkhwL/Ivob1eX354g2EqUQVRLJeypSxqqMFxkPMuZlfSj6k7G6iOxPuKK5ZXl2EaUQTaJ+vyb6FVGTvAdJ/gF2FkxCFxzwcXuOr4i0+bgrJ+iR70OtJypura2OaA6RfVPmJs8m7lRvuS1f6pD6kAPGXnt6eYLtlU8ibD70n/gk0pYxToPboJSIwSfsJTri29hLnhnnnbblmzo3sU3aXu2D2qe0L2hf19L5XtKwNzQfa77RcOGcjWN/5r7mAhyXYUdbfFP81/aAnQ+3Z9hL7VPsy+yb7E/ZVeHxtvgp8VznCpTGOdhysBNlEnmIdhI9RCRebZVbOIU3lYhdbWdkx+W0J5d7QtihjnhbZwduPeILvHbCalaenlFW80N/Vdke+utjKvOiA88mBm97H8207X1Uk2l+9ECKJnjz4ejj92ptfTga7sUcj6S9hmfQqz0+VnCqNloTrdn5PD4BKtiJ9yl30TNWtfOKamenaudi1c521c5m1c4bVDvrVQnqeLVdHaeOUUfRQdasNqoNakkdptapQ9Rqtajm1UwNaqMv8LFntAxLo1m+m0VJfoiy5YFX6hKT7yzozRmqGZ1vscZ7di7UtNq9l2c4fRgybZZXcI5Hr6EGamaOt6I3gqthNTPGewvcNT41TPfmu2u8mqmN9ccQdzRQq5dtVdIWH0bKTZuj5YzlNGXE0zdvj5afgc3bGxrAvKbUWmoo0RdWlv/Crfnaqvs/L+uPVayZuv4FsOHXpDQb2pW78YTK9qBK5tbMIOZOhblTYe6UmTuDTGusd2/NjHrvodgGb5ZcCcQ2nJjV131RTn6anRVtRM3eO9YssHo7W+32Y919w1mRq7l17gL52dLm7XO2lXu7neX2Y7Mu/gL7osye5Sw/BhcrZtYfu+hpKz8+yzOrwtlS3nDiwOplR34y17arcy1b/QuDrZYHWybPdeDIL7CPyOwD8lxH5LmOyHMd8BxQ5sKKhTPGk67qj6lhfEPZ7ODzBNOGkHmaox0N4xU7jXFYN0b3se+wCLSUg+goqQ11Bllp49LGEauMDuIyK0zOd4dZ1o1jHNF9WMS+U1gSNesJNPhTo61yr1q16qbVdFt9E6y+icoqlFsVgtXBTkrCIOcNAhXamSoAh96hT6QbwRZ+sHNnf/AIcAXs/FmZf12gkDsm/BHckAWFtGdS7WaUzAR3DEc0FKLBjoX2mCyVLqswVYs6Qa/KjrGFOXX2VK06ZlwYo9MtmBkj0CwBI2jp7iYfoAEddhxXf63qow6If/GYGO/mjaGW0FTILtShacyECdX6GB8uPhH9jqvwWXyDvJgKPz6ufkffR6eyPLzpOO43+fDSKbN9P+w39+GnkIHOU679kVVFj5/GfLC6J0uDkwaHLg/2S0ODlwcGB6TPpMGByVJFW/klvaHQUKgvhFK6JvUP9Udetg5IA9IQ3YhFfzJhsEp/MPyYo1yjMzHbFIcWUZWUjkl6syUOTUZRZXLmupLy8rOJo09yESs3p4Tlm8KIabZElNCrKwnP37j40WnZhkZsXPx6RsX4C75Vzz8VZ6mVli1+eGrsqJRxbQuvLynOmthcPdEzXfjjQiE55ba9uttXhPsn7E4u6W6665LzwEN88c1ntt+sxis3e5yjlxdW39GUKbVYZuZnzRzzwxOx7ePz2ktlj3OPP4NF0lnWCCXjNKT5BaDjGsnoyL0PAne/Ry9ppZVm0rN6iw6rTLPXKBornjQ0WdbQpCEoHegnhY3OzCep8vJlIZlKrpIgzvgX3RHJpUU3LPvVg1XLEq35zjB3rjV78rTonXNW+b/aUbW7JqswZyyt4mjgQ2bCCtCC0yPBKlEbSjNyhzVVuuEJh+eD0kk0FWbRIVl0xrtyc/KwpWbhouqahQuxQnnUVC8iXzom8CH3vnAPhNNZvd2Td5Dh41q8PQTXhmAjh1M4zA/B2LO8YDqrC92PuJ/DbSrsZriSYQ7DRJo88rzah4eekc5DVcK7A8E1DAwNKKsIGlheS+nAsLXJ3BE5hrzsLItZL6nktTGUyOTZWfl5eimJVCGqqIxp/+ze8zfefu/yt3r7bsZMnVSbO90+qiRxfEJBRKRKx94/jDec7Dno3+a/7tXdnZiL5f6/r3lgQesmfBwPr65ISy+etlW2mi/wHTeX5LND0xkwoBYokrCNJxFJJB9GnDQaDV+HU+VpSRdPwoT72PyTwn71eehj7WBi849HVzn62Fw2b3gD9F8a6u+/quH+YmmgtDBjQLpEUuXm5eVbRGaSLGazxWwxkSiqXNnUJJeLXnznjs3KCQ3lOdeSsLjntt/17PZIvaDjnQmZ/OPjSyvc8Zv8h97117TmJxo4sVKrrTQbQxPn4N1Y43PLYZEk+YQkccGdp8FKiYzWjFx0dFiULtaIfTgECRh7XBSMPlznsYSHnY+Ksn5t1oXFcjqNYxSJZnSc14wLwQ8hAj8GIx6FaNLEAuBwgGRMotB5bNh4g/LG/cnOpo09iUQdKu4vHerXX93MoIjtJAHJnDLQVCI6skgL2aJqWPgSpqBb/O3cPK7RN/vQxTkrR/v78IbpeemJzc3ZV5468/ZdZ1avyloxveYm7svHtpWWXNi97J2tY/x9+qxJlx7Qaq+/87Mdp++tWbSuSbbmFELrH4SNkAgrTpO82pPxlLHF+hic1GjCORJ9yCNZzoaHCl9z5+HreN6mshufZTtBD0n46cmoDt07eIb1QjzbQd7v8jP2d/RVrsevij04ODhwSfFYUDo4pMhqIOPSTRZUdlAuh6jKy7aDyQiOeNq7ZOnsrOAGViUZIuiF64usTH3JfzHSlEJeHaP8z/j/ffPmqIjGqMY57bvO3ZczO2N+yaVH9wgbbQuXctfPZv5/v/G5/1zyupe4tesP7H3oXFgmitgiHz8hl6TtFx4gV+2ECo9GUDsEM2pjabvFeswORzgIUSRr7HltdaL5vOGa3TdZujxpgPxNqbx8VEwou1xZhjCmKkHFWvLeI+sYAI2WoBTK5uOWxD9wpjN39YqMrjfm91z+beAE3uIfmJ4/raq1OntazRLhgYUTdp25u6ngixee2fd7jBz6L1yH9h82vLKipvuxs22V3XKUm0Yr/x1h1QIJMBrmeiwZ8fYMZk20pUKyLiPedlYUUs8aQjWUYXs0MfszXslW9h42erQm7pP4/cmfmKqyrgk7QzImh/3ooCLZNWIVohxCXLKPG4ah+RqvN+JgRQobEYRQegRNhtO2NA2+dfpM0z1Hlg199Obv2/Fuj9nVNmPyDTO5PLNz7dSJ8xayg0senv/QB/s3zdq9fNOTy7xfnd69ZD8mFaddN6lp0Q01hWv8W4uzp9fdtPXG6yfvIYsp3pl7m7yzBbI8keIqUOlWGbSRsnSHTdwqjcZUZb0aGaQRoYIO8qfuOuKXXHfN8JN7e8SFD6246sxp/m6s59/ivlDykIyTCCsY58NejyTwK+TNWa1RQZV60dbg/NLlYsig+FR8uXiomDayw0RJi8nRzU+5ckwm7ovT/j9TBgyNgXeFRwiHNljhkRLVYIhDh95g4C29IVycD2/xaHhNeGNoo+Gy3ocnTkV3qKrs3afxt3A1GAz2KzYjOKJ+BItl6z1R1lhBE5kYK0S3g1VDtxgxrh2i1JZ2SrTkbKyri3Yd77SDXgJHltlC1rM45VyA9ptIbdlZwrLso/4PHvI/6d+AJ7Hr5s8OiuE3ZkmJB3d+sHYn2v77PVQ3r2zCLqzEWfh4Uu64yvVPnXXULLj9YX+//33/BVlr1sCgOF7ohHjKyR7xZOepjXV6vg5HL80wW2wQX4sZ29J61SoVssRevbXWvE2vl5wZHbbYxuhGWxMkd+h8mHsKqrJnXRyG64A0KKdJsn4p5FOMKJaKh/olBbTkTMhxyh6FNJDgSlVLYa6kxJBEt8sVntyOqRq6jQpNbIdwKUWb1o4atVTspr/h7LSrKyLXLAdLOYIa5ByCQJLgjBdy80tQCaGURKH5x3BKijJa/7Zv9YU9887cuO/oXy4cHrT4+4yV/g9SutN4QS2Mug2/Xj/90k17blvc37w1RMir1opC5nj/V+//w79lUUOorlptGZVUxBJxd7bTbr0yybj1SazBmN3rIu7zN/y3cjILfCekkwYL4QmP0V2XzNVhztIsy1JTWnoWSLZ8Ci+mE1Hfx5HrKva4Td/rt0m9sXFxyWG9UCsgs9t602vT0pLVtsawjvzGrCYwHjdFHY+MpBA9eFzYo/LhRx6dnMMm+aCqaNYj12Y6k8htUxiWZJ0PEc6oPlRcWjwgo42UPnhJGrw0nHoWynofVj5p0WFPNA/DySFyliw5cMkAS0c36h1ZcuSWQ1mCg5RL9bEYoU/KSUfpW4zGiTibM9fqhNEFrf5b1ezJraXOGVrtjJic7pdxx3izM3bs9PqiMv9h/50H/W8+bnUwNJeSZnW6t35t1/emH/Q/z3L37V6++KFHMofeVIc6ynbt/6tWWx1nsMyJxzvRc/finDhZs2GB7/jPSLMlcNhjSa9LJc3mLc2JXGrJHJ0DYzE85nsnKbXVE2r5Xi/1xjudqeG9AvjwfU8EMndt6ujazMxUNY7NgbCY8FQfxnliEzoKG3OaIPp4TIz5uKVJ2OMhxar+DlWl/6HYIVmxg5TQF+sV/SnaJTgPFAe1W0za7R/OBn6qXD5bUW5SULt6crn5I+p1UaOLNGyUs6SRPEnGbgQn5/RUwvC6+/EBzBVN00NSnOEFM/xdT7Zlh1tiZuh0MxyhWlP04pMRlsQNku2fTzzx6pE0+d99wg2WrlAZu9qPjti25pgi/LHGyKQN+7ZtuGV3rEmj9XumjdJI4ShUy2pOyEzAAIZN35OnDbOwIILFJtLzVPizZ+r4Ok9eXW5anTuyzhJWpyOdS7nxel1B0XWSrje3oMANtSjWCuZaS0xtdHTkNotFELhtyFJq3Zm1GaW1nora8vLx2zyejIy0bW71dB+r9Oijm+IbU5pcmU05liZ9Y06Hy8cWe/RVnqYioSmksaijoum6RmiqOsMqYRqdWsvJe0qX+/v7h8iTkC8JPuidogXlYsVSfxD0sjl+9h40DQ4fuwoVm4wUBfjkHExhzGTh5Bqn6DzYqApDSr7lFDYObRi0DLmV3IjEeMFAbT+ai+VGSIpxpVPPvvTCvlwT4o5H7lrKzDbr7nOP7Pvng1EmIYQxgaVvTvrDY4+++0RcJOcfiPD/EwUurSss9iPvqad6iiJ5DiVNmmK26ihLZkeFPyAIOLcpUxcSKbfFq4zhjif9X870H3okz20SlbaQ5Il4muf97VPdoyKYYtBoo7sKb8fR7y2K1hthOFsWyJ7JsMzjHFXniqjTxy2NUS0VWC04tyEm1rpcwKRavbnWZNKr3T583WOQmjTYJCQ22c1NMYKmw94YQ5Y7kTKrTzEFbQbFBORPRvaBnBNLsl+/BvtoUomiycRFWH4CcOUgQD55GOO0QbI4IXFzLkPUmxKW6yIv3Hf34H3hFl04Mi79tvAYxM5tQme1IGVWJPiP+bteqkvVRhgYL4sbK2r0lgmPYy8uiZuabuZILyRzSOA71XmSeQaix1RWN85Z5wivCyX0Fiy1O2r10dnoC/R6GjXZWfZsjSB05GYbc3OzszShob0ZWcaMjKzcDA1nsBG4DbV6fWgoWYJlZ6lttQ7Jha7aRE/tuMraiopx4xITHWqhKCtbMy7UZe3IaAondpNGYx3nQ8FjrM5tLOqtntRY01jdVNkItfJPDz58ngLkTFmTsoP5LuhgyGPLYZIUGEmYHZxjHRwI+mmD4mnkogB6jqzqHxv0BkvhFiHdvWXDy1vSrfLDPUf+6hL8HOVmiyEaybUo4BZVYUwvKSgOYlvILeFyDZT3iqhyulCUT24/B7mcFlNAdYWcWH3LrpTyvt4fiidkPV9X/WJceFeyFjl9qHN52j82dQfggSSjimG+/7G2SSv8qxkpWJW+Iix6x22bD91aEKPjQtVpN0sK0lfe55/t/4DZNx/eQrYUmTlhhX+VX22ekqA26jWKffUxmadw24emG1f+8P2fA1xTd6M/9OHZ2ghrBKfg3WJML2W3HJi2IclqlWT/JQYuiHPI9sVwxjOaInDQ8BQnbIJK1RFrM8bG2lQ2QyYZV1cb+qN9R9Umu7Zl+rDEExMMwbEaIdkRa1ElNzka7Y223vym9EYIlQ0bZlE1qnstjdFNJUGTqsmkY39mUjkGB0MxmXb4Z55SJSb3B9OgEZvKBtui2BClEcNdNRty6WzYJYmKT9JLlLtrKO4q5rl2T5VghEGfI5tI3LZm7cMdbB6d7DN3Pbxu9Ulb+Jp0PkSbke7fPPQ8p+bCQs3rwmKOLGi4aJNWmcN0Kq0p70a9YpL9Q5HM/pu0SGO1YhGDu+xO/3X+z/37wiLwI/aCP9GflROtDjUzxQOJnEGvTUYT7kJbc16ckZOzyOsD74rJlCWHgx1u80RNV8f2cpyxN1Rj7ZB/WRC/kDqgytF9cSQpDuoreJhRckEP2tUqjSpEpVXxojnR4IqKjI5koi3RpLO2Y0SYRPkxT7U4RjWLytgO+nC6RQqx7WjH2HYlQQxmiSn01xVBOTNlzkZFgZRDo6Sc8wjwTE6gRXa98j+dJuOGmjHPtt71e/8h/xacdVvrMxuP1uXMumfx2r45bD9ej4/6t/hffvWx7pOp47ADt/nvPtx5K9qe34Uhe2dv9n8qyy5nKWcJfUmUQf/K46GwSeCzL7WFLQ0NTdGGSvGjtml7U1IsQiYlfMh4Nhw6Leoc+Qczc5MU02SDpvi0DuXdxx5+JqtRim+UOmxyPMyGWahR4uEA+d/BYc0FvXHwZwpyF5MUj1w6MKAc2vtHDhr4s7QkMUv+5Y13xicZTCpjEEwJwd0ewckwSnLhj4f6MDTdj1P3PrnE/6/PJixiKEU9aEjw/2XT7n5vsppD1BmjbgnHf45NXX1r55q0YhlLgufQ+hev6P2DKVXNEfbh+GRLaMUBzHjGE2awsKEj4o49t21Vzvj1/hniM4SaJMiHNz3hRWqL0wCpMMplLbTH0eHqiifcIBkNBinObnAapcQwow//8Ywzp1fNue5L9OFFT2jqfWEapz3OIPGZo1w+9Hj0fGZHIelR+8WoDr6q4D8gJ6dslkLIKB36jrAnXQpu0+zsLWHp7rAN0suoz5aVp7SOzrQSNFPS8oXQ9MQsV16i6EoLzWzHbA3dclWj2iFDl9oOo0Ny2jFfyFFAOPI7eldXImkzV8rPcwRPcPFJvALBfIson1pkXcvONdccoUDz6g+ADGMbUzxH3sY7sBpv9i/1v13fgWWvLmkq2zDf+fKqsoL86gWLS9/a9uIjo1+/veXcwVkrN7Qc3fTCzK1z59/3NOa8dsW/1X/Ov99fH3t7Tmxk4sSNWTEWR7Fz+5yJpnk8a/R3H+28aS9Bv/mRjTv8n5D3bA+8y7vICpkwxxOSvjTNZBmVFgaRz7JY0AOymzwS3+vmYnv1msjLlj2j8DJl2POO2zvCfHj4lKpjVNVoOu9qrjnvkgcM7uyB4KFv5Dckp7LzKAs28/L/X5JV4kqik0W2efg3mCACc3MSHFnyaZf7fJ7j9lXtq3JzcceUKf5v/W8taa5aom91FdRsXtSZu7Dn7YkTUUI49BuR+/vZ7sUzqovHnpzXtuek/1tJ6/QeLvtNWePG1pLmyZ55c2Zv8P0P+1YC3dR1pu99T/v+rH2zdkuWbUleZWPZkrEBG9sYA0YWIIyxDZhgmdpmMWViSCCLEwITEpIupEmBLIWmBExwlqbTtFUmTVroJM2ZnjROSFynpxPatAO0abE8/32SwTQzk+k5c+bMmTO+fu/dd3Xf073/+v3/vfpDzdGqRTDfIojXIqy+bolIHCvt4C0Q/qMQW8Yximi4+oM5dmrWTQhyQZTQwzkkdhBKO3j8XTptRxbcnbc/bGnwvJyJGUgUBvHAlStLbtFHaJuMp2MDdvqUw8GoSII0rXQkd1jKpHO+jrKyIMflDGq4kfgCS/mRTgnP/1jqQnT7vz6erZI/3RbMMhauZgRcCI924cj9mH73rXLt9VXPOpVaE9Exk0JcPE5/3eQqf+bw1m+KKZr3fYIExWCXW1nP+J2IJSwAUESvTON3a5sNUI3LZiOOMOtgsRBQ4G8jRk2HzVZVzeuQSHeVBzsQcXauTz7v6RRkvmyGMM3qOb5NcXk2vvfll8nUvgJ/QaCgsIDDU7nkMoWM4imLNBtxQT5TIt2ISsvUBVkbkawUTqA76WDfC/Y7E+ir2Xy4GqhGkuTVmCmh2SDpBmgn5p2mANywmYCcUoYgFvFvDhyYOuzSCUQa0+MPPnHcL+CKeHJlv9TwVvumpx8NcIU0JWYa/759aN/7qT9vlMyCcB0jUupvS6HkorUDd76DOSGs+apRIZSq07jDZLeVpypT11v779tudOz92evU5h0WlSpDZ8EQ0Hk+Lomohsu2B6mKYEVlkMlf6dWt1IA/GJ/ZFtkqD1Vay5w5OQeLylRFRWWhcHiXRK6SSOTBiopdNqfKVlFpczJA1crKg3JGJZcz+5w4XOG0MXIJ3xRKM87UZsht8/rbfD6v12DQaAj/QpWVZUFhOCShUaWGx8htwQqn18irkeMw0mAJkuNlKIIqMBfcsxGPIC/WoRz8yFgdsNc3jl8FLFP7VxyevnLNoJ826Kb113SZRDgbBhPjGQ4BtzM8n8P3NDiNs+hUAPBUAPiUCyYVTOucyt1cgKwZzMMXKEIkgcky26VmM5Tgk5RlyhsQiHghlVYJYJbEDjeZzqdoB0XDCVNEHMRPHliHzWstSppectp/NpRX3Hdl86ZPdD0OelvdglTOzkdi1a/3L7Coa+78Rbxz4o2746mZb7mUWmua8yqDXCOViy9Pf/ol/M6JRouNRTpas0YsTz309qvUpSpVNqtn6vJVkWdSz0zfg0NUeHo6dQ/1Dr7Y4Gb0xJ8tnZniKOkfg2UpRoMRoYuPy/gYj6KX8F3IhRR4Q0Qplxs8b9rtLt9Fg9i1k8svTSjGcUNEJkJX8Wmz3XO4MCmMicapB8/kJc0v415UgvqpxhuZ4Mnpa2xS7WZOcZohSzBXJtm1JbKiVkx8PE0SvRlPk+OWYTaVCoDRxZpgLruOSPSptGQiZhY8nxy8t4RjM1rDOffU+PMqlsl3rqvbeGd+diu+jVq0cFEvDp9YGSl2N+ipPuEDifbFe+5Oneosdsxbl62urlqee9/QsoWFBad2LIv/c/P6ltamko5HHUCPmUsz79GXuGeRAXnQ5ojyIQU+rsD4gvaP6A38U1ogdoEn2RAxYGymkWtEzDdfZMReEElbUvaxWuBJonFq0XllTN2Q+/1TN1agIOy8PCdxHJ5dpbh6+Tq+iggZ6FLiZMFmpJP9rO/NSnvXdG4wk+1XW36ULDTi3QM1I6dTp1N/2ntYyBMF9bhnUWXMX1uTt7BmFef9hXldlpdSR22R4fDFn6Q+S43Nw3r8GP6pvvAvj+dUt7/4vY6qwbvAAiyAuX6ZfhuZUU1Eggx4L0JZnJ06PnjJqohUPJIlxp8ZDLLTlt/Lx6nFY4Kk+rlsgHTTUyR1gcLTn7DcvIIZslKRSfKm0/VBbYZ/qLiIcJSuWSXqXLwm2PB4f2HXcv9TX2s/8xucdeXAMZVSQvVyH0gsXPvcuZctBU13LPjs5x/hhY1L+yJEOmthhA+wI3SjzWdV8Sz7OC4/Y90LQKsmwmg0KEuRZc2is7K4rp0SPgbWnENIAQ+O419HpMYRrtieVChyv4NO43HqS+eF2TFdUvicR3FtmoSxU+lpXImnxTIeIm2zS0cs3klPQKNNr49lJscyhBVKelXJ0X0VsRfX78amf/qHWKWwKK+374FdeO/e8GCqpdy5cjevIVLdjjlN+0OGxOjU77B3qOkJm5fD0cgPvOPFP6IEIyu6gRP2mav0HpC6IjQa0RnjeqHIRdvByEqVaC+AVs5OH2Ls49SKM+5RYMWKiELC00X12VGz2TiqF+HPAq9Qy5GUWoZKqFakww1jwpgy6RzHn4y5Y9kTNpDJs8VHdqcTVGRBdHKS+MDJTHLwynSIJQCLwQkI16bBjzsDfiyY1csct5KvmpMBpJQsIChhgzqWz/SCqK6htLYVdzW2y+3mzVto7FsrMfymY+eRhF2EG+sb6wXyQPWFwR371QJOgr+vZftb0sW0VBesllHT/1g+P8BQXLKSana/ji8LF5m9jzgbqpZu8i1xZbLWnN1ApVr0YERZHC80xQ3Vn4ZEUrdQ5M2fP8pqphzjMg5yj0j5eoslECgjbcLS0sLC7GyDaAFQJKLTT2RZDtmTWR+HCw9xE95YftlEfjIUC79ALUJ1QCGy7D9JMngQrUzN5jWm2Utad6dvEKoCz4lVqjFrvcyY1WGthkUAcxKmpYo0QYkcwQd/lWYi4YviGw+vLBLzhbcnWhPbJAIObW2QGk529X6j3YZ58+cF18hFAk/911dXTTLCVpmKI6Ct5hzOh/WuUr+l46vv7qjaE9rQWp6a+lW5x66k+YSSWncN/hbTWtsQznvjg2qnjLRxKZVcW3sQfwWPeV2gLM6Zq1QXl/zyzot6I1IgqyQqlVrkFh7mjeOHzyMk5+ujBguhpSg72zRqEFmEWDiOHzpDJ/JBuMb0E5qkBIh7xjLhAN9wNu/It0HYrhBZm7pyOX5D1MKX42y0x4rXnAWztPkjKx/aG5RJL4+wZg831nZ01NZ2rJ346ESxjMMX8hwb7htMvGVot3KEQkmBm3uCfEyO6XX1ni7jcMeB1IU9Dq3WSObLU5ldHTj3lMlFLPz61DL8Afc4zNaHBs6ZLTBLGPqGManUoSDTHQMLwreO4z3PO3Ya5ZZfWMephjE3TFjyEv4E5SEhfugsHWMCMM9zTEKbzHO/jBuQHz2FO0jICyhzkuwbUUzFwVaCeZmEWbOTjkOc9tfTzsgMTXJdDnt6+0xxUXoPAjvzUN26dXVwfHjvt1b7pTT4ZpF80w/7Wtv0/Civ0uMx2ARcrrBcxT3eUcd27ZjuqrVV+82J2q+kLn4We/DJnpwNJ4db7L671uEY3mnwEU2SAsfrQZPMaFFEq4jLUBRHTT/jIGlUpoxC8DoqE1mArxA/TAiSeEI5oSEmJPvYt9MmZDqT1CYsnZ6+PEf8KbXi1jWC9DRUh4+uLpTJuQrdpqMjdxzt93B4PGHIyPlwoaM84NiTOv5eyvl3jEFHuKX3NmzGr+MTZnak2pmrvKfpn6DVWBzJ5srUMpesVMZpiTeXxUvMcaOUB5hxEadBGghxxqm2iInGUfQzem/tiFDoHVHwl0VbW5uizc0V0fLyYuDy8yUlFkPUaCWinG2xGEVx8N3GCa3lkEMZ07pj2uRFBx5xfOqgHOPUeEQbKogFIrFQyaFA+aFA8mIIj4Q+DVEh+Oz5Fc2HOIkGMDqfnG9vnWiPNSRXvAwWZM2sIFy7DHIwpSDCEP/S5cnZXPTN+i2BF4GkN/7D5HQFCDs5uxCGZhdsCK1RXJnWF9bsaljMAACKP0d5MrrzeXtDPihNfwCISqGda4jSyqb98KRfyhvqa9pUEzCuO7C0/ct2LOTYNx7bsOH4SjPN5YsqfVUdUr7A0bS3b+PjLTYOjyOYV1Yd01G0Z/HT69ef3CVTCeRBGzVT51ujX9x5R7jM3b21dcW9Lz32kU+tNxAm68yuADY9lDuvZEVz7rWTJWY1aVWbTTl/ftVaV9W6fST1vsbiZEiryeDEXRc1XpAGHfEA9AUURkciWUXxgCGuwxdCLDbj52i5RAKsHH7OiIivjerMUZM/GiiNlpQUjQYCJpNhVCfSTtQQLc5CZmrrOSv4gPLAOLX1ef5hbiI/SXg5VjoRipUTVxDJOMuptCuYmvz8Os7lMIkn0yjuVi+QZolWA0y5xQfMEpmNEG5lCqsoun3fWVki4/ZvbWrsK4XQWWBpkBieWhM/12zn8BhTc3ncIOCYlj66oePFhJkr5EkKLdR0vak6kN206vaaebFG/9kzp6qMivSGJKXFWYT1r+XWLN391nd9ei2rX2aDf8spzDfkg+VvmHmPY2P3PxjRtoi0VqDbR/MV+4RiVdI8jnvPfko8ANV/RpJELwCwNxH0F//tnBxoETZmuWQ5mhyDixGo1mK5SLIWaTlQ01NQU/IVa5FUDCc1V7cWGzGc8uZknPL2KgnCIoDXYadwJqtUmlkHb8DKyQ9nUr+f+vVfcF5LwYpmb6jRt3xJfhX+1QRmpidmUGoSC3Bp6uPdi6qi72BmsL66DSx8KlXPUYHNyEOV6L6IMjtuUvmZMMJhjP0I+zFmkYIFYxuHHwQM79/JiI1Rky1qtWaPmmRVYBKKk7JxqmnMyT+cbwRDP5Yf07DicdY24XESWxh66hTR8RALp4D3NwH+LKrK4HyyhS6TTZoVDjbiIdkkEugQUPnvWEyc9gMZ2M/nCY7d21Eo4Qw7I417z6d+OZ5Tb8PmIbH2tb6tL/T7aD5fHDTjzZ5G+3JvbY1v4bxVQpr684LcomJ90/LbVY73Lvwp9f0sptDwS192WjZMXmcrfhK/4iievt9irez4wXfX1MR7PexWbkCjXvpNoN9wRGSNZ/MYqZhmo4JzjBc8BcQ4bWPMiJBvJnSUZDuidrt1NFtUkJC9SC1BYqp5TMtJ8MyEcLzDWjYmOuOYcBOtygetmoIIgpjCy5M3vQhr7cIQSiAmQ6ubFo7Hd6SDi4wl08w1WVDT/OmhAENv6JxfUGZh6rhec767UisROONSwyvbbv/mTrBy7mwqtbBsmbH39scX6/7uLk9ObniNf/CN6mx1GibpLXl46w9KyexBJ2gEOuGF+E/okbmdlNKphvBBcTZXvRf8oCLi0e9j+Mpczj63GP8CxVpM2G8KmyjTdVksV306wsdWfoBP8a87X6IGUS7oDQjKNAgCmXI8zmaf/P7w5dkNJmw2gfX7LLud7vTOqPT+2kz2kRQWNrjLoqsMw0urFjkcqUuBwuQL+++XKqLqntpgldG154nCwvFLd3xdiiOj2yAq9nierKtb8eWToeAP6R3rKwrc1vz61fPnx4Z/7DsNM1XPfEy9ynkLOdFQRMu1WSwCo81AIwE2aLX0KPdNZONZvkutAmspwxsgvGiLCMUXs8Q5CVlC+iIVQ5hqPy+wJGwxQdJArKoaDpfi2hS79H2NxPvT1wlXARGB4byBme8meZUfZjboueXU3Li/NKh0p/WgmMeHduqc1Kq/bTdN0+Fid9T5SFFtVbyfI2gVF697Ylm7gRNVuuinZeUhMXfHvfd8rzOnfnWWbvvgx3iEohbbv/rIk/sphGeuzXzI6QR5LkN3RVQlpZhvQTqPKR8FVFG1O+rxqEm8K8/L0/JBtkctIyIxR1xOlNxKNqQCDDIEWtzY7w67KfcEN2FPBj5W6BIm1YQpqXgB5hxMr3MQNzEZjwPwAzMAEk1SjOmdLvjmNmqgQWHARdJBAPZIkEwSyKVBkidKQ+BMAE0k2z0LD0kGthLims5DJ1f4JbyR7vlNfWUCDs4fmjzhE3AFwaZQm1ToGn72SL1fzhGIpEVi/aHFygJn9oLGbSXBtgX5468dLxPVMoXmovXP3XVhZ9OSQiz6WoG0ljFqTKuW7k9dOa21YiL9OLWMvk6fgUj0qcgCv0wuk8r92riajuNcXr4ngKxm8z7Gr2IYv0wm9wcCSalMJZXKAn6ZlJPPi3L1ajWXi3laV/6IQy4NIBlA6toIw7yiVheTtSL9r1FD8bGhOXm7a0yFv3nyWgVDtqsQxcgk6BhtBVngYNNyJAmXXulIU5E427sFcO+7sT+Cl866GXHZnKQbRfKsQGSyahFkNSyIfRg/37XxGYWgyqQ+skNpCA40tLQ15hfueSJQ99gy2zy1yV5evNA1/7bq1EelZfQWYh5oLNJmyYtTo3hdhYnRK1gI4+xLHUvVd9+/RdzSsMDpt657ltq/q5D9SaL6lvKHWwsuhRKH8hOqiBojhc6j76Hv4ZC/Orb0zynvc/fwCniXeJf4rwtq00VYI6JEe8Rm8QfiDyTtkp9K75DeIdv/+SKXyu+Uvy1/W1GveFfxLnM3k8raA+Xnyl+q9ql+pz6oPqiRae7U/FF7IF10/v8vf1shvybJ/AxVhWhSw4b0z/W+6I+Gg5+pyxGDlCo1Qjo9ADEzQla2OcftyUV5+VALFBYVl6CyYDmad+MFdQsWovoG1NjUjFqWti5bjtpWRtuhfQ363/HHQeNw9sJcOEgEZyfKh4i7CKwwmUUVWogaUCtqQ1HUhTagzWgr2oaGZ2YQutE3gEozfWtRPWpGy6FvJ+pBm9AWNED6znz0Xyuf++3wF7PmP/+ToCM33vlS+vdt7HMM3OHM7Bn0ZqbOg/p7mTofxv9bIikcITy2HS/P1DGyU69n6hSSUf+SqdPQ/lmmzkF22pip86Belanz0Y/pjrrejb1Dvbt6uq3dnUOd1q7+rcMDvRs3DVk9tbnWwoqKogI4Ba0rNvVYm/sT/UPDW3ustf0DW/sHOod6+xM+a82WLVb2iUHrQM9gz8D2nm6ftbZzS+/gUP/T1t5Ba6d1aKCzu6evc+A2a/+G//BN1h2bers2Wfs6h63re+BVG+EFPQMwrt6EtatnYKgTrpu3DfQOdvd2kf6DvrrmpoUtNXnsdzWvmN+/5Ysb/kfGhepQL9oIxxAcu4Bx3SCa3SCCQ3BYQWz7QWiHQRRJr03QakUeENVcuBaiCihFqCBTC0LbCujTA9dmeC4BxxA8u5VtqYW7AaiTcyf7baSHDz6pAVHfAteb3zHI3vXAtQeu29lR+dh3dELPXmgfgqefhZZeti8Z6RD73m7o2wfXAXQbtPWD0v3tY7KiHfBEL8x9E9TJ24bhup59goxqY2YEPexdNzuKBEsr0kLolr7fDMo+wPbtZt82+/5BRKjejJrAPLTA7PPmzKsZRjsfem1By9hv2gY1Mpsv7v/f0eP/Dn1ZS3QV/AQfDg5YGwX4rhA4sirOGdaHYdaroW++lvp5hzx0FRkFrOk6scVWT65nvUuOpR5N+QVH+c1wK5y1hP8mwADdiUZqDQplbmRzdHJlYW0NZW5kb2JqDTQgMCBvYmoNPDwvRmlsdGVyL0ZsYXRlRGVjb2RlL0xlbmd0aCAyMDUyNS9MZW5ndGgxIDI4MDY0Pj5zdHJlYW0NCmje7DkHQ5RXtufer8wMMzC9UGeGgUEZYIChgzLSBBHBAoKKgBTRWFARNQpiiQUTJcaYrDHNdJMXB7CMJYnpyUuMbqq76U832RQ2Td1sojPv3EFds5v33h9438e55dz73Xv6PXcAAgDB0AscVFVOdaYu47uXIOYjhJrmhU0d0scUOKPtDAB5uLmr0/LnZ6td2E4DkOa1dcxd+NBfg1IAZB0AfP7cBavarJ23rQIw9gNUTGlvbWp59vSxtQAL23G9jHZEhCwTb8INPdiPaV/YudLx0Lj/wv67ANy7CxY3Ny24dy2u13Ie9/h2YdPKDu4v4gn8vhTnWxY1LWzdN/rvqwHad+F+BzsWL+tEuvFp72TjHUtbOy7+7cLXAOrHAYS/AOEaSD8IIBUc/Ju4YvRIzbVBG9UQSnmREwSB43j8OrDOtaeiclIluMHyPRWGfFNIkqSNvG/BBUZGhSGEXohCMHGDEO2/6P8vhL+y2oeUCo9BiG+2/0euBNv3wb89Iq7DF4y0/f/DA//nc3XeIWwe+h8n5YIcRFgLWUDhZdgGcpIBuyEDFiG/Y2AOrAMJJMDnOOcxhHiooDasg6EBHoSp8ClZBLNxhW1QhnMXEQ0MwIv+LpDh2GxohBU4a4AkgA4MEIN7TYL3IA4ehxBQwrPwCjcGiqEP7oRn4AX/EPAQif16aIV9vNv/NUjxmxXwABwienInd4n/0u+F0VAKT5Lp/hP+V/x/9H/u/xIUYIRQSEcO8lAjZTAX2vFdC/fAo0jzY3AWqfyEttN3hT3+Zv+D/rNIvxRp1sMoSINZsBheoUl0i6hHXBS+o5DvAnwnIg/VsAY2wu3wMgkhSvIJ+YpcoNHUzR3mHf5K/93+L/0/ogzNEI10lyLlTbjzPHgaPHAQjsCr5BbK+6P9fUg3RXlKQIPrW8CKMnBAElKcj/sUQx0sQDnfBjvgEfzyNFL8I8klNaSWPEFNNIvm0zI6h+6h73BSrplbw5t4N79XaBfWCBdF6jeg/UpABZko31woR7orYApMQwlsgs2wC/bC/fAkeOEoHIf34Qv4Cn4iSWQMGYs7dOH7HL3MCVwyd4vwgVTri/Zv8D+AdkxQx+EBSjNxvan4zkTeFkFn4O2CbnzXwq1I9e343gX3wT7caT/u8wa+b8If4W3U9QcYJ76B7+AXuEI4wpNwfK0kHveeRBrIUtx9N7mH7CUPkefIG+Q98ifUVA/dQr+mP3HxXAFXxDVwN3M7uHu4Ac7LvcN9xQPv5FfzD/ODglVIE7YJTwtvCB8IfxYzxGbxDckoyU5piDRNuuzyCR/4Tvu+9Zv8Rf4m5OlF/2v+j1FSBrCBPSD9PNRzIZQEZDUrYK1zUHcLYSksg1X4diO3vaiXdcgl43MnynI3croH5fkg6mkQveoIHEOpnkDPeQVehdfhFJyDv8KvREaCiY6YSDS+o0kiSQnIezyZSKaSmWQWvqvIzWQ9uYPcSf5AXiSvkHPkG3KJ/IMCtdJYWkCb6X30ay4OJdDFbeX2cu9yX/JafhI/SQChVPhWBDFdfAwpeBWGfuvQ3G3ECHOoFEPWc7QCbWwPfE4U5G1CwE+SaCl9hH5F93IT6M3ccRoHp5P+A2bQJ8ib3CVyGA6gxqLQ+19DPsZDOokkBaj/bloH98IuOpbq0Cbj6BO0Brks5XmyktvCHYYQco57WAgjnehJLpQewFxyOxSSAXqJTKR/Jo/CrdxovglfHi6SVniXlJHXuTFChVABF8jPpI0E019JNzzG18AxNL1IuAgvCGVitVjNlWE8At5GJEITOLgSLgEqMFI8558Kjf4HSIjvR/9YYoetsAHqSQ5qYi65HzXb5///5/944ABdKCnF2GkUXhBeYG36Ml3MJXKJVAKnsFxMJfR9PIV2ch6Jn4wRthGL+Ib4BpkPLQJBH6rkZ6P3/khehCE+E/X4IxBeA5XELuaSe4VcqBRC4W4aDbfjKfc6eZpbCV+RSPxmPn1ZUkqy+F9RY1kY6Qv4L7jddBeR03jyOdmEXnCJLIAUcJBV0CMegBXcFnByTZJ3iZVupMehk46HH2AStZMq7jR63nExh1ZjbYfnuftoLbwDTumbMEwW8Bv4DeR9KKNToJeu5Qkoycf8ZVggdsIa4QPoJisCuxxj+2AMflA8wNtgGvcnGEv+ALfTSvRyB1FjrLOSOzEezMIomgSEmDAizIfHyVQo5YohXWjnOJiIntLKPUWehTJSTeaiB15A36yiPP0D/YzTYuSguI4JLfMF/iwUkFtgBx0iePoD8evwvPPCVP90mOJ/iea707MyXSnJzqTEBEf86FFx9tgYW7TVYo6KjAgPCzUZDXqdVqNWKUOCFfIgmVQiCjxHCSQU20oaLR57o4e320pLE1nf1oSIphsQjR4Lokp+O8djaQxMs/x2phtntv3LTPfITPf1mURlyYO8xARLsc3iOVVks3jJjMm12L6tyFZn8QwH2hWBNm8PdIKxY7XiF5ZiU3uRxUMaLcWe8V3tfcWNRbjegDyo0FbYGpSYAANBcmzKseUpsXUMkJKxJNCgJcU5AxSkwUiVZ4KtqNhTZitiJHi42OKmFk/V5NrionCrtS4xwUMKm21zPGAr8CgdgSlQGNjGIxZ6JIFtLPMYO7DNMpBwsu9WrwrmNDoULbaWplm1Hq6pju2hdnjG24o8428+b0pM8JJHp9V6ZIVeAtNqj8IEf+9AWW9RUR3bTVNYu/nG6eFcX7FpnoV1+/o2WzwPTK69cdTKyro6XDQxoXxKrRWpthXfamFsTKkNcICLEpMTiWQ4xuYIw622YoZpnG/xyGwFtva++Y2orLA+D0xZZR0Mm+A+6v8MJhRb+qbV2qye/HBbXVNRxIAO+qasGipzW8p+O5KYMKBSj0h6IER5taEIvrHRen0s0ApMZy2k+pqoCaPIVoYm4rE0W5CSWpuHxmaxojUL+pqzcBo+dQQlOg/l19inymGKEGJVNkvfRUBDsA1/+1tM01WMGKu6CKzJzOW6yeH4tbbH4fDExzNLkRSiapGysYF+emJCl6fc1qGyeMpRZFBVix/V5ThR5FYr0/I2rxvmYMfTO7l2pG+BOeGD4HY66jy0kY2cvDair2YjvddGrn/eaENzPhhI/fUeqf36n1Jl0Ba353iI4X8Zbh0ZL0GP6+srsVlK+hr7mrz+3jk2i8rWN1Be3tdR3HiNcq//2LZwT8mtdR5VYztB8Xm0hbVcOK0badFwri4xcAeRtPni8f6137fP96C0/dqt5PpzUbzaoEFXIR8GuHy4RaiBWu49KBN3Q7mYD7kY6yfT3RhBd+PZ+zzk4fg2nNuP538m1h4+H5bzOpiI8A1CMkI7QhTCTQhuhCVXcVPZfITtbI1rwOE3khpoEh3sBgapwvPQIK6DZBwbJQDEIx114nxIoN9CGrcOsnCeVciHJMnzIBXX+f1iDTTy30IC1g34bRw/HzpwPB6/iRB2g1JaAxrkNRHBiPha5OMNpLkT6xzkJ5YH/wW6H0+Yb6GM1/n/yu2GIsxBpnL7YQKdj3t+C6G4ZjjSnUV1/k7kw0AdECU+Dw7ER+DcClxPwjugnL4HFuRnCn7HvpFg/hUi6kCBYyb8LgTlOpZ7j4Tz+eQTbA8gjzsY3wHekW/G8zWeGP2Mpt8FpJHRdyME6AuA/2esQ67T9q/A6LoBmE45B8zBNcciH9NQxmXIRwe32/8jjo9C+osZSN6DKJTTJwhF/A6Ik+73/4h0zhYOQgrTI78B7AyYnJHvLO4btJWD4BDvhCTMIBKpw38Fv81EPWYJ30A28luG9ExEeZUivY8E1rgJpqOcQKiG3fw3EMnNh1SEFCnAX5iNXpMVk490P8xA2yhl+pMi4J73INyOa+25ZmPcBXAyuTOaCPj28Ub/LxQggwG/DtIZIL9FV+2yn32P61YG9MF0cbVmwOzvRgjo6BqgrK9BQAf7IQlBSvf7v8E6HeEswhYmO4R2hAEEJ7NVZi/MHpjN8xNhQkB+SDPaNDC7wr0P0+fhOEIewnTk+eWrMAdznkzk/zt6EszCOjh7lB6jRwczzfAMPQoqBArf06OHyB96XjNnHiXfku8HS8x4JTiJ4eAzLL9HoGTS4G0a8wl6mA5AKpgJHezRmL3kb+7gu8aaT9515i56W0+mWTlORwcxSgxBJdZuym7qSmwpsWXG2oz1A/QgZpSHBkWZ8ln6NE4+gOinkZADg/xY8zg3bkDAQj2QjOBGaEDMYoTTOOskzj6DuO8RZOBEjAUx+VgnY12JtRtrETccWRlXhfvx2wMIzyGg3Ohk/GYyzp+Maddk6EA4iSDi3ADWraefVbeYMz+MWmGuQahH8FR7vCR38GT1SVadqT6DlVsjnlx5ZuVnK79fyf/aZTXXdrWYj5Ii8slgojnTS84NbnwNBRQ62NKC1ScHscqsOk5WI3O9ZPVBsprhaY9bj591rbObN7Ykm+9H3MmWMy209wT3EJxBoGS8+/FuqzlTpowmOeZopyU/uiGaV0azpjO6EjufRn9n8Vv80UFKywg6H+dUWtjQYstaywGLolKyQ3JawrnlVfJGeYe8V94vf0DukUtBrpJb5Mly/oz8M/n3cg5kKhlVcmaOnpF9Jvtexn3Kfcf5Oc7Znd/9afd33f5uQabsIdnOnvyeyp6GnsU9n/Z81+PvkXb09PbQtXu8/reGDIZA7R5lMDy4SzQ/uGu9aJh1957wkWK7t9G83Tuh0XB4e17qSOElyYM/uM3PkGT4QZoObjCMII6NINxh7hsnb+9sHCk0amm5l6YdqlbL1LJ+zLXcbkn/nyT9myX9yyX9iyT98yX9TZL+2ZL+mZIYabTUIo2SRkjDpCapQaqTaqQqvP0rpEFSqVSU8lIqBanO6//MncJORZ2BlQZRxSqRZyUfaKsoKykEjk5KpBQmACn3nGyG8jkWz6WpNi8JmjzDI9gKiEdTDuXTCkzEo+XKafnUAk+Wo9wrhSmeTEe5R1Y1s3aAkO11iPXQLYEUEW2FoW4JZ9nhUbw+zLjltnBW+2+5ra4ODF35pnzNWHV2SdHvFI03Nh3//piut0h51aqj6MCFhyXmzyXmNRLElU9FVD9D9X8u6Q+gTJGe3eVTaz37I+s8qazhj6wbmvvWhlMsp2y0FbciNHq2dbWbPL1zLJaBDW9dTTbtjXOa21nd1Op5y9Za5NlgK7IMzD31O8On2PBcW9EAnCqeVjtwyt1aNDjXPbfY1lRUN7R938I9v9lr6/W9Fu77ncX2scUWsr227/md4T1seDvbaw/baw/ba7t7e2AvUjy1AMVSOyCFgrrCWSP1EJUHoSIaw611BQGN5FpNPeHH6EWSA3LM7BR4VQi2jQwljksch0OFtDAwFMJuEVeHTD251vBjJIdeDAypEK1G8yD/rqJly2cvm90JnZ3Ll7O/ZZ2sz9BsEBydy8lIgxWdDIl90rls2cjEZZ2OZYFVOkeKQNLGCh4ECPyiCClqqzrWqrbycNnCnbzsFuBXsPAn2WiZP5dbhzfdOLy3phOTu9Koj9PfLFueuEW2J02cq1qh2qzi9iWSdEuwmCZYFWJaaLAlMSxJYU0MC0sTxe7EMF0ig/K0aYktiXximJjGR4ekianSsMQIR+xx2gDRoCbzDocARGu1wV7y0WDIKJOXzDskD+GdvPUY3nF5Ms+dbI4O1lVpyVrtDi3ValVqolZHoLfFxjoOSKXW1ANnsBdRFdEYwUVEBIc68R551q1QJPGfWr+zUqs1M0OtyXYuzcvLu4KQ6qxfMqx2OYddTnyxsdTlrF/qgnzX8Hm1K991JVX1rcuJeNWwapjgl9kMQK0xZtdvDklybA7pfkmJT0oy1C8h9VqXwWBU2+3paRmZ6S59qsEoSuLs+KoNeNkWJXpbut0el5FBRFGvMxi1GRnpafa4mwuVvc0frXj2zlnL95U4jIWcPWPVV7e94pk15+4FJhUZO7V+YsushrmNbcS1fK2EZq+/96YtbxsWzItPWLFO1pVUILtyuXtwaf/ntof30vDYWbP5MSGLKscvzb/8vXZtw/R16ajgcv+gWC7cB3IIBzM4MB+XuQ2GDEJ7pVHmiIglkVG6yMgoc1TUaNUJ7ieQ8RIwcT8d5iIjIjgui6FsiErmfnLLR0eZdYqIyLSEBhRtnFuW1mC3j8nTNYjYG1Q0gHP4yjAT8fCVK+qr4mKo/DxVngprLPM2Cyi57pdSkk2Fq9xzSK4mNsRusIfFpsYm2TPsObFqqW4mUQYpZrIcZiYJpdhKGZU2kzjjE2ZCZgy2sqOxpZWoZkKwHAu9YJpJwgkWrrjkmZDowCI9NmsmybViAddj27/61DpizNKmZbhSmXps0fZMndHgSs1EtcTZbdESMdZFbOR/GS//j02btz6+rmfvXqclJ9PiTDNnZJmd3NsLLx+4id6Lg31P4OC9SdacjJHBKCf394/eeG7g7KsDzx8sSU4pffblKSkpE1/+RUfafwfPfC/Xf060ou7QKqEcPaA4O7k9uT1lueSxBIEv0ZRsdXCyAn36+KiStOklzSUrZZ0lfdJbzBtK5JY0t2OCMUmeb02PTx9nNihMZc4gfZhdbBbAS59zTxUIsYdp1OqQHXp9aWuYPGeZnRsXXzw6yCREOstIsTk9MtPinmC0GkRbmgMXUoiasU7hjEAFgTyU2Tp6tGosGdujsvXa+m2czRap1ni5JYcrinvMkSTyKHkHJqou1Q+rLqWiC9UPo3MNX0KXY+6jNmZfc6frbpU/nD+cp7qSip6IBpSHLsdmQrknrqrWXZKUr3CWyYNM+QqjwWoKmlDmtBoc+Yr4ce5x8VZDWr4i3Wwxp1sNzrKyJaYgnckUNC4+fkm6WZeeblbk5/dYDTqr1cC8NqRb9RLWpt82lFefuqvOTNKZqvWiKBElBmxmZBpFtIE4VgQ8PODnAdMQ0O0DvhwbKG3RzL85/JC5OS5i57ntjW3Lls1qKW1pXJORuqja+XiPa88Li872PPjmUz+74j7e17XJ91h26/yZ02N8JVvnzxg7evKo3JaksTn3L7uz/wmuIkcuz9FMPL55TX3x6Kzs7SUvtjT8586es+uX3FG06pWe1q8f63z0rmXv5RrixuSvq5kxL3VG9lzf/mxHzsqCjvs3vY/pSJmvis4XDoEe4o8AMcrVRCv30ih3iLpbKTrFfLFS5MVVBtWF+uFhyM8n6LspyUSPwYuq0zSZGSgIiUj1Oo3RQOevr7tjaEv/vAcax1Qvu7kq2/fQ1LyqDWQ3Cf6IbL1z4cSpBdNW+XrOfOhbu7iCpUIO3LsisLfTLZfxQVIq1xK1nLD9VepuEC1isugWq0RBfMrIDOZKHpKA29dr0w1GTOV0FHWQnpGZoUlPo3F2B+5/cEv/fNy/ZunNVVnCHLa/b77vp498K3Ytwv2rV5L1Zz4k60b27/fdSh6B90EJqcdByj0OMu6mIQX5GY5xF4Hj9hxUyMW/KI5zG3GgBojz/AUUwfAFtNvhlOTMuIxMFr0lcSOqPWAudE2o/qNjdao5OMg+cUZoZ/HzR9K7OxIycSeP/yOyA05gnFUehk5RznXKnGytlOTYayEEbYZYksaNS3KOG3dinDOpoABbjMrl/g+5/xR2oscnu0MllAChtJYDHcexnJJyQUA5wjmdAU/Jy/9nFEVTxTDFFWy54toi7PylDM/1if4PuLeFu5HjWKhyp46nZUEl2jJjWWSJtS6oRltnrIussbaKc+XzQrrElSFbgjZptkZozed4QX8uODi0W+qlB4biVN1wFO9JdpQD/gXcM6AUVSYze42eqcUWTbW6KIruwYJiEkXbR12JE/+w+qU1zy9pW12/4/Ozr8ZWTM0pmV9hU+VNGze22mxUR9Hbyb5X7t/k+/DSD741c8rIIrLx9M97x8z0/fzl6Zk9Y8aOTZx1H7L9jf8il4h82KD1sPZDtXhagBMsVaCzMe8tGRQE1XGiBTXeCbQH9Xq1QhynIApgv0PVYworw9NOhWoOwvGfjwR1O8MXh9NwDETnVedVF75QnUc5soM9/8LwMGK+SEnWMiPLNFK1ymgIvHoW5tMzGDZDzcXZsfvNy9PiciONlIZIgoXdbzUsun1nhETGE3wizNH8wYzJcZoYg+8DX7FvfVpbeLCEjsqSy7PsqmDNYjuZT/pnZ8cwfScjb28ib6PgPndcbLBdmRacriwJqQmuMbcFt0e1mVdGdcUpJNKttq2juLAPTTtwg2NUC7Fk9SFRQJYMx8mXoAIlXgHlEREmhYwL5SiHkX2OW0lIZHR3ZVBDEA0K0ur0x+gcMNAD7pB4pTMyP7IysiFycSTG+HqX6tKV1FQWnANZ0BImkSt55+vzh4frmUCgHvVtQ+aZxpkXiJRYU5k4XKIEhSGkA2SOOIZEfHW8WT31iZq5B2fZEt7yHSEPzcwdxUsnTol7/cF+3wckmdBMe2/brNJM3rBybUlxk2d+Y02HH3z3xkyRKF9sl8tzyRiSvaG2ZWNfbgJKqB2t+G6UUCJ87E7IspTIi5XVylblTbGrY2+NvSVBJoYYQjAcZNo3hb4o/UD6pfQr8wXppRBZDKaNR9w7bAT/bF4694hFodCaA+JrhXiyekgUjKYTZBvo0ZbCyeIhbXAMzms5qFCo9MBkRWjzEeAsXDLHcV5y3i3Tx12Vppe0u3VR3aoJTuPHSr1Tn6+v1PP6sqTnjpLZYHJMwgBacX6S6lLFMEZS7FwIJEMsoGFClMfEGor9sCv1S8JMw9fSxhsFbGD/lwE8Z1DEgWNnRLjpGdek/EuhRV+6a2LDrvIXF+Y1+l7828Z1kSF5MSvqevcffESpPbBtUcOUMYl8zcIOV2r51rKhvsj8lofe9Z1x9W7snO3ZdccBUuK6f3bdgiQbuwFEoRX+iDIeDQnwgDtM96HGkZDQZRuls9lGOUZBgiCx8YogKxfvpd6DkZEgqJnHacBItO4gg0GjEBTKUQ71uCD0MyVif0afI+iDSnCQRrcmvLtR2aGkJ5VEqbTapB8n2Y6SU5CoQudTu7Ix+76CLfaqMft2XfNHzB6NLiMmDS4W5Hg8nE3ArJGgZ+qM7CCW2OMCKfRV/0TxpQcysjQUG8EupyacPlxH25rlFuPEydSxc8+iZY9sNqtUZP25O2dLsxPJhILVE6b7rMLdOt8Dvqcn30cE45giCY3T35URwxw2VCVLXjGNCmMnThhLzjQcsl5eToeuVKBd3oR2+ajQi7ehM+6kVZFkk3xryCbjljDeIbV/GCNKpZejY3TR0THRUutpc7dUqgLutNgdEwO8xksbBlXMH1vBRBYPqoLRvNoHycfhz5EVoKDzUQ8xdBYGuGa3UvexUuPU5GsqNbymbNRvDOzCeQzIF84zo0KJMZ89HzCz85psJrHrAmMJdlRolEwZYg+KjbSHKsOXkygZFmHBpuUQITezS+NIVrxuHalHb2eitdlESarRoNaJ/G/tkEk4TqPFHnd3SKL9pfuXRkV/eOc7O31frW/dZJLljVo27Z49i/682l5mnJ/iuX+L0KueOEW2cvXsjb6f9/zjjuyutW3TPti6ZHC2LIpYiFmO9udGWZ4S7sXcIAZWu5PLQspMRZYJNn5a8EzTNEtNTFtQi3yBuitoqXyVapNcLrLfoE7KuKs/QMm8ZLk7NCxMSUCIPqcMFqMw4FeSBsIRYuhWsFPMHtWtYadY7MgphqEOLY2dZS4msPolqSNBDhlnB1fGSEKHxxikqzI1JMAzS+NY3p/B1RiPfV2WOurumbmPvnPho2f88NQLZFnuxukla7PaKttXdQv3Vk460lW1bZnjy1de8R0kll9JzAWiu3xTwWtdVZ2zzq5vOYP2swR5PoP2EwbT3UHCh2irKilnJF480QynjV6M52oJx6sUwZib4XmmMBCpBFkZjAgE9yEVRjIM2Bi68zBLc9afD6QDVy4wE8C/wDmGESWQvVKOSgJaQ5/QamMxfByfMCnzyUe9f9y0c2XmmKjITE2Ba3LbW75VSyxJfObjD8rlY3x3+fJ8209JJOq+m18gQdTM6SMxK2HR+BBGChPmFC7Cux+WphqkJr0h1i7NkJaE1Mnb5W2hrfFzk+a5OkO6QldFdsZ2xd8Sq91jvzuOZqU2xy5wLXfcnLiVXye5RbpNJ1MEx8rxaiwnrlBTWGwwmMKISx5mMnXFyXVxcfJgFyHdscG62NjgX11kW9ytrntc+13HXEJsMHGFmeLkUq0oj5ONNoUZIlzEyQXHqqLN50Qh4Zw2OKJb9rGzu1FFVF465A5Jj+7mPh7dvdhAVHhqHqWDkIZZ5pJAhsfKQGZD/u06ErjlL7l2zQ/cE/553yf1S9Bs/nkFECVR9HqCd/0agCHKYLx6Cwjc9e1k9+Nz/vrsk96Ve9cvH/PLG8dPdeJKMzbMa++Onx9209x7OuZuGVPqoq9375q5491H1zQ9NXfGgjXTHv3uudsXDFys2FbZum759JyaOT9VHJi1+J6+1nFdhcnoRVP9p7mzqBs9WGGVe9TCoBbVKm5N0HLVtiCx2FgeWW2cFbklUhCVMrPstIz7VPadzH/Ve6IaQ3tDaWgoulCw+ZxSEDFxcpMq5kGKiG4NcyEbuhJzoegRF2J3OVfqNReq/6cPGeMCidLVCxK4UlmKCJzu+ikmvqbd98O0vMSO/qJdfyaql07+MOQ7+P7Dna17HlrbcnvK5LwTW5r2Lqz49tXzJMr36+U3fS2+v3MfvfrKY1v3X3qcnVbbyCL+De6ZwO9VUUdBQo8O8jw6xdGDnEgk4Mxz5gH7MQdPVq1Vb1UjbOPdv55kwD2zwXdkA1ulyVciSRC2gxumwPvuMsFepqhRtVt5mUKultikRXqpQRdaFKsbrx+fU6uantOmm5vTJe3Sdum7slYVriq6TbVNva3ImJ9SxY0Lg968kOYYamiOFL3cT25ZAoSRsLDImAnHuIchjVt9MCEhMsbt5Wrc4eOa8/IiY1ImVeXzzqp8aHC7uQanM8wyviHTS/ghS1Bz2HFuPSaEGu6OIcvNQyaHc9h5HrOIkR9UWILmYhfiQC8Q8EdG6lXDTrRg1V+YxV4NZxwdMTp2Y4qxRfPs6sa7LKB1UbBaQK3SoH54pqARbV3TmiaQ2xszJdEsjR9ZIyOQ4Qm9y+sd1tJTOx/2vX34S1/nl2+QjneJhDzRmTPDZ/f90dfnC/mZPPfraVLx9MO/bp5Uodl6cGLpomf2LptZWKeyvjChomNK7vjE7HW3WjJLuWd9S3wv5EUn7CSlg0+S6Hsu+tJ+/sK35XkSRpS+v/meIn8na4mUvE7Ik74jR4/47n6otDBj5qMr1i7YQdqXTC0uXqSdtPS1/uqCylpvw97G4kmoV6n/omhCL3BACnzinrwt5a2Uj1O4oOT3eSpXSZNLTS+n8N7kP2lpdI1FXiPTJaekaBOMppQUU4rWtHE06EaPhhRtiknbwxMdzxPTaC3PB0Nywmqd0QgxUi/JPSILqZYFB8eY2T94Uiyx1ZYYKQEugiSQcjKBr+Xb+dVkJb+N/4r/By8fbUoBouUlMQdkRBZz+yFUqLOeRZVAxMZMh/0aFviZI9uZdyWPqY+FG+m1nyUCDSHvpc2ql/LAhEnTF4HAsxSWEJdGq73xgoKXL0yAhIDKjDfkRSzsow5jOfq3/6bbS+CbqNP+5zdnJpNkJufkvtM0TY+0aZLeTekFlMrZllZaEEoJiEBFDpWWYwtFFEFl6YqKeKEuuwvKVQHRdz3WXd31WF3d9epqvf91fd8FfV22w/v7TVJA9vP/tEwnk1Q7z/F9vt/neaZ68KWvBL1624nWuW/fnG3sfuc6aSxltaQ4w6GG9tuv9VpspV9xt1fogGec+oX0mDRZImxqNlgOebnFaTAWncPx8UperTURNLpmsOjzFuHWixhJ4nNhRhZdPE/+GVa1fKwKm4r9LRmdr7C1molW4HQFMN7AF3ZPnmymsRaAl3ZDGVHTbXa1OJ1mRWVH9ary/lBHINYP2fU7T9ftNEDUPjENS7kDIPAMfgxrgjAtEx6YCuPnLqm2ChjzciqUAm1URuy0hSDnaZjUWFTCiKYsFafmcDoaSGTp9Fo9TjdkTRLrBkGRJjYIShTw0CjAl7XGmkGsmCscxDR8nC0dhPW2Xj95EISFCvSdYUg56Hvz5s161BiCWSLKsE8jxi4rI483eNnqSC5CuEeIb8qIY5m9aw36K8hU0cn7Fr9f8cfuRU11RT3Ly+am3tgpfV29rVOp+84l3CWoCAUOVLRzhwZs6VA+cf+C+XX75qZU4PqWs6dS9xyYX0XVl3OK1rZt04aiAY9C9N99w0eb5zKUqpwh7BplqBM8DU7tMKt4JzH+GijZ2bm1NsIPST8GxgXhyL3LBvJxyEbmX3yX2kTtx1zY3mQAgyWCN2O2HdRJJY2JmL3UMMVwLd1huI3ZbnmPYbMVajWsCdaTpm6OABjmGAZ1SY5kIedX6z7RatXQdUc91p0KVGXdcr0oKkAVA1EueIQCKFogu8gu2iklHTAH7JR1BSYq4cHGOFZgFta0YoKUpjlpQEQ81I/HBMxTRCEu5svHfW4Y6uhCnGrNeUh6b//vpeEnwVHQ8wHQ4PycwJwzO6SP7rkR1ABy1dtfTlu84CSY/hpoBk90zM3dtPPwwPQ/PfRP6SPpqTKIG1CJ0wEYuS6sCDuRLFlCr6FvCx+jToZfpt6lmetoUKrQtKpgJBcuLbAuNRUszOsmF6JA1rVo3Qu93aqFWkVwp0LmGsVYyq5LmQrc/Sa73YSiN4pMAEW1rHMQ2Tg3Pgqjdwz+AChgL0dtji+X4gJZ/iycpgOh7BwowAjapwyuALkUPGSx3hWYkstm8lbIkQlQPOakbYRiMoDwXEBx6EdhWIXDKNTFiASMPL3ctdbJDATFHa4VIi9/Bc5+Cvi9334rrRSl5+3XHXskIBAU/H8Dh/b7h1ccWvngY4n82vdeu/VxGsUZ/TPpk7PSw6OjnKrcpRI0xp+D+j3ghLdIo7xwjSExE8Q/WftCWeu1vPSjdFRCm9/ZF89TamjXeuzFpKbe3epe4iZ+IIFyqYI5DZzoYRDgTKr1AOuGYOaO13WXxE6DciyOVYLZSVVZWUlrHHd+bej2BhDaer2tfr9boR5RqZgRQeFWRBSEQmGoHCmAWIrDyjrihGQlyTfGUpFAKlTXYYh0GPpDw/ixow1LnjKHYTCOprWmLM8hiRnXwto5BsEEIQqss+Oj1aMytFxCZPRpMNEHAelSmIjKIShb0qP3JKBh01cJvweaHaV+DB5jAo7SPxgzeYoCJvnzEAE8BHjlf+4ocokEPYnjJjkYZdEG6VsKPBJoNWWVXaMQ6lWrpD3Sn9+SHg6yPAVIBW2ZsfwMoHbhFtzUkG3RWjy90nKG0PD5KzjxsfZ5B+7Smo3jxwCjrrxTY3NLT0Bo9nGcvkL3Td3vgAempYrXmSFg//rJ7XkupVo6Cz2TA7H6ZeiZKuxQUrOdBXmtYctSkWHygR15xguFvDOp5Lu9XpCf0xIugPY/Ec5XqLuhAoGuECmYDLh9xGYzjUwXgShmMSMuGtCn8cOQVOWAHUk+C6RKC1JRdUdWaUdWfxR5ofqnXpD90Nl8hRNGK9Kwnjb/OOoKwJ9ATpFMN9jjDugzpqcJz3/6A2LCRN+OSrcF9NAT8gwuK+crYAZZYL6pPseoqVwmTaNJoJte4NITilqWraVwY/Fy6R+AJnXia58skh7ONtycRwOS0Jq26lACcNJtD+Y6bQPSNl3xPK3nzWrDN3bN5ki3V+p1GpQaNyqKCkKX2wAck06Bl8qDGr2VQJ2+9ovv0jdDhE1gZ5JhqHNDHUJKu8P9Vy29Rr9Nj2NaXs8HsOyUsC70fTYTUMRbY06nEStGyRCDyFqe1GBYLMb7uo1ETjfPFg+D/qQxP9dZ4ZzmnOdc7tzgpJ0jjlX5/dA7/ScWMIAJ7tQhBC6B5oYCEVbOTtTthKiD4noiwDOwY/WHBCizQkJwBeY3wEO2NmcFlqX3TeDw5s3pgYiRoWVOKMotXh9ikRCARVMak1Gtu4TKibTageFPFdE332s2kQpF7l1ni667QTogbQOnwap5c/SgFqib8mdeu/4O6Q/33wDaAXPwJKnSib1B0NqLv5EI0KIp79jyZxhPDq0Ca8Ak+Dcc5fDyhGfbk4eWe/O/fuy/pdek3zYsf7M3m9OIbIJB1s6FaF4LY3s25IDBL/J/yMcVNJMv1onTyMmtDcWtRc5WO2R/2IyFs7pDwfDCUMiOmN0xyOzU9cjkDVgTNDk7dWpDg1rN4p401bO12AtbihIt8XhRkdttVyhShCalt6VMnlRWU2p6YSo3kaqsT9XoO0wEjHjTMH48ybZM78it6cjtr0SFYE4m9hH+/8cXJg9IM+gjjP30FWL6FcI4/Pd5+gsCUm8nKMDTJr48p6K1etSqEI1yBZB5iB6d6q8mhTFIT5CHMr+MJlUEPCMfAgAHnFA1+MWS3lcey2E4gJNa+1Hp26m3HjmpZTWAkn68Y+gJwpCj3Hducd/Ty2PZHE+QYuDgHwbvfPIJt5nad+hDAmt893SOUss6UUp4dZxu3l4Ialn2ArXRhS6FGLWxDPyFoiRHsV1FyJljVjJqbfw5sAj8w+2zsfI1j8IRkLLkHCq+eB4/A72aha07Hmj1aVvVNUroKx4zwaMec8OjDyOgp9SgBfO2+HwYrmnhDch3Tr2eV2hSLEjR3pTDkLLQHayjg+0XLCBiAZaCzhvHrnJE2gHwmLF/mngb5YGekbjKmPFYUC/ITE82Jn7Gp92aQxKh9WLuQz/fN+zg7wwBHMeDAzrfX2/ZTm2CGCGGGn3SivHhhiwNwcqwgYvB6UVgJR6v8PgtJLyG7jkf1k8jvOdsbEUy/IPrxyy8wdRmwiH2Go085B90C0UBnO+2tjpa7HazwmwYwYzwzxxGAKzEUj5HyqNcxfs6+H4PCsDQleCLOkjyvZ7L3GsGECbYRFHAKEcUZKyiDLRR+EqucFV4TE8UI0TNP98WB75jLpOSJwnwzKKK5NyWGUantFD6419P3RvXUwQv9plk7Cx3KRneODDetfUj86zHPq5aDC/Zjf42fDG4Pao2mEh4v1C/MfvkzB1JTkpx4LYYyKazFe3R4WIy2VoF3S60auDdcxSnoe5NxAyJREzDcQPFEUMxRxVHEhHISYtjCn2LDlrHi+SaL7slWNlSVYviIOALVk1S6DTQZhQXK9ZQkYQu5UvZgqlIVSoxKVUNpsPgPwV2YAnw6dHmSL/tDH4ca8Ga5dz9HJHZsdHOjPlG5dF0dUVFBfo3Joxdzlyk4hT5YQqJt4yIM2OXM1fuHMkWTsA4giIOZHp1srlhfMEK9tMAg+mqhdWV8eHgPxI5kdBpgzLUZikeb1t0Y8jiGb1uETgUjG9rnPSAk79dsJIUcNyvth677Y7ngoZbfDR7rfT83JzSEem02r+Vd/36+uuPODQDghnAaNIZsgb0ssOWJqZKltdfIrbM3i3XNbvaMFMtvTD+y002qxNnkEuVpKjXOrYSS4+Nz3y2G/w3fs+/5610iwSTDmmr3n7D30Ex8NwyJaDgDQRk2gug1vhe3kOxYtcmyw1qg9ZmtFlayA7lEjKlVNAaVssaaYuImxVBsoGayrVRc7klVIobVG838GI3QfDdLKvfSSOdYVftxFCVs101oITmFdJNDnSE55k+COpA4QvA42AaiIEVUrd0RHpJuut94Pnw7k9u2vO37T//fyvxp8Bk8Jh0h3RK2it1gg1gg3RCOr4PhI59AnI2PyC9i/pHsMKQj8M4zYFU9UjyGopSKPGOwmWFN9ID9B76MfokfZ5SZCmssvpVh7nuvDxztJtEioHExRZzOlvD6hihNZsTJdr+rA6YrJF+hT3lU5yBHKoE88GYS8gRA7UCjDa5XmvFSxOS6nTCjkWLLqkHa34RpcxXRqC6peGhgM0bxAqZ6CCgqYyGlet4Wikg7Yqa+3JnW7y6OOiJdK/y8vgJz938e3D7B4sXS999O68fKEnefkBjPfvY/Y8G9QO8hQDBXQLYsmzao0cf+2XTMgWKILKz66HT49b7a6WQlhVEXG4aKAmbyjQfjIJRU9LvJMf3mn+16/b7BektZNcgxLt3ZFY6BbuQbJxT21F/ff1q9mb1es1Wdg97kGUbXfu8h7xnvGShIr81F1pX0GrvtXsNdrtXK1b7BW93TU0E2bmxm0GWDrfkFqLUL4pEcnOR0Xl7gb3aPt++0b7LTmvtgpcUc1OB0lhdP8fFIOsVQSqSik0J9McQYE5F01Fo/YJOZGttVBjNNG8uF+cMp0JDVG3pxHKJOaPp0PjFO6lBwatVGhVOT+LrBkEDixoOqppBjBfqlY2DgFWkuwxIzkExJ4MDieTa5Q4DuMJFcqEhsoL6K90mg4SekN+70m1BwB6YN2NZ6IVFC9vnVPaC5irBkl2ydf/k2W15+7RK9oP2axW4YO7XBY7v2HMyvCtI4AQJWL5wGfRmqvTE4fv2xO5HzsTJeZ37lz1Sku2SrpmpMfImB/Rm06dGlRrk45ykcPIGMV3KWJsvzwE+A39Z7lZYtcT4I9zDu/vvVqF6turiu8RFmP0R7NNke6MG3OIF7USLbSmx2LY0sIFYbbuD+JmNbVQBWpWljitLvSlmiSsFtdw65ZDvCf8r3Ct+tYrj7vX7DH6/z8/5VKSDysOafLt8u/yE/JoP5iF/q8LT0TxeT3WHCcjE2pKCPmJJWjZZCIsl7OjWs5Dx4UkhaBkxdwRXmcDIRvjn8e6zAJdX0YswE4SVQhnzCwrQHPfcGBIoY+lm68RPIE8ItOlJwYTvkVa8ETXpgE/ehkAJRsqORA3WYDwWlbclUD/IH0TDAuRntC70zDTrpME563aWlYLTM6av+8eOrmcHNM2ext2ta59O1kjTp0xZ+9mte96iSHzT2tqBrtlVVWcX92y88cU1/tydX+1d3zyw7rqmqadbW9YuOX1D493OSiyt8ygnzKhCbGPSuDdyMILbW61UK4EpNQtzu+GJchjMSXoZhsAtLVbUj7MqGJYAyhEWGwG8PidgTemdqQB7Gl8OWRbAlx/X9wcC0aJ0C/ry6FaWFPJg7TJ7Qjy3YqLmoYkUjGqkhKFZfP+xYZGQC50OajVfuvW8rlnPg9PPPgAeVGubCuyx5R8pFLhau0djf/m+e/b5dLcZWZYgyW/DpTq7SUv86zfvcdzHj5+stknfS+ulPZucnMaRLlMsIQoKx+sguQ+o/whU2kQOtIwdarJZ0DI12MFkXkAIGOJC3FAv1BtmG5bFtgnbDD/qf4yo5ggH80/m/yH2XuyHPNrd6oSI40MSwQuNC1UZYmCOFq/TiXiYDrXCDEWsN5XjTJmolBqkEtmrcswdplPgIywHyYFarkNd1qHuTyBwmZRhY9+P/4R9Zqj/BJ/4/CecTCYJiOZnVm60VxDPifcInNHIizn5kKcVp6VvMMt+anDnsEvY6cdp29Lh1AMvVDOEe5vG8WLP6nvsmq1+UokDpbpu57Xrf3b3Z/1VJE5yCkG1UUiTN4YwuaPbpe0Xjm2q3/JXUAEebvLYHJlCT9icgelSn/TOzFW33erImnzr4w+Cl8fdhVoNQ1tQ1Z9y8QtilPgDFob18p1kLe2hvZQ/pmhQvK34XMEYGLPfz8SJGFPmiHuL8xqIemaqo8Fbn9dGtCmWEEsU64hBQl9syc3KslNYTwFM7GF8RdIS2k8xOq222MKvNxWdtdtNHPYv4geYlMNgYzLEsfDzlj4XV8A9x73OfcxRPDzF53MruY3cLu5B7jBHc1xJAgwD4/GCPswFXGjGlUD7Z3LfAabwOHREVDgHS8BYOrDlXZlo9dh4p/yRKNBG5R0OPZqvRoucuJFIb4giiYzS/dKyIPqSZ8kUOTFVib1aY1C88EDdiqSH1eud/mbXTrU9p6ZRtf6mupXbI3m+2S/cRc1pm7UGrJMu3DArUbo1jN/PpJbMDdYvWCotmmO1xkP9CqGmubNwcGlySdARml+2c97i99dc39TU0dS1AcMvfnnxQ+JP1FHMBrnKm8lgu/d67xrVar7Pu0W1ld+rups/qDquelmlYr0WL+5PKv1ZCvCiOAxuSdqwU+C/GL+TtosE5l+vZJxntRz5g71P3yYOo4dgPH0FmukaXNBENDM0qzS7NUc0tAZpqXGY9zIVq0YjVTSsOj/2b3A+zVFcPk5QBVyCpwv4OHhw884uzKv2d6El3UyvYcqcm5PmQEjBZoeCoawQQYcU/g1UgM3ZgCkYACslhgolFMBEDK2CaMWJ3Rm0NQPZsFz69JeHjohVm18YsNrA3o6Z8w+2S09/s2UXjzsdrv/tWjB4aOeiyuVTWIr8vqRiiviStK7lgei85zf/SzpUD1pw36v59TkXNsRfeuXwb5LLo86NCFXroFVvIN7GnFh3spI2l4k4Izays9mF7AbDdsOf2VFWAXowTEfutzDcep3meTVQq3UcBoDNpv5B84Fb0fd6ZhYN3sJcgtTZOyZIoxXpNjmarmZqzGh6QSg4sYRwObKC6QErekFEa8l1S6Zubz6+ru9I4IFU0eTDy3eB3A/23g4FNX4L1X/zzJM3nXpzUcVNBaaewS/+AYqbvfFGTJ4afwE59lEYG6WAScZnFy8svkVc417j2WHa6t7qude+173bc75YxZrIYm0x4UzGjWGFxxkRQF5YFznrZKgeMvsUXg//W/XHeeCC6mkYfP00ianQRTX4+iQfXw+lKocNg2+PBYTtOtUwXnuS2q4ItOnQjuHMk9G+w+Z/mHHzGZh6ZdgN4OX0iktv89g4gkVEfz9Ppx6UqWg3VRhFo/poNB1ZclC5C2Mmh9Vis9gtBA2RsAsrdMBDsRjvwooska50FysnE1m6RKneUBIo1cc3kAlDeAPQ69IxFZZjCqBlPxhUQgZRg5fm2YkqHE1GL01yELZmZvwom/GZyxeusZh0Uee0N1dbVETfmpn3/r4wcMev27IXluGsKq7LV/2c1d567Y0HHu5t2pBN/phwBSsNX45vlx6eoY5X1eqbmnpLPntrd2rGrhaDoUjxjSXA4P/+/iVXxexnT555qfUW6LGpMPJWw8izYVnY6qSxTVwsrhW3M9udXzI/MgzLAW2PcRgsSertb/hGfLDO0u7NKkbA3PB3h8GHSY1lPc35jFp7H4+BNn4YvHUi29gnsIBFkRiEkQgDEeLdeClkNdXjaA8QhmFvdHw0XYQCotz58+Jy9JnkZSE3Q6eXY1D/z0szaDuoOet3odxk7SNfAOMr9z2J5/gaddIPL4Lm5s01d2bTWSXzZ21yBfSPflF+j12tB/TH3wHvoSNmH1CMrL4pCv61KNrUuwWkuz5ELYzQEuxw0sIIojBsfcX6nvVL6/9amURnTNXjU81llMN4fVLF9jBMeG6Wj7b0mE/hKzATNIPGvh+SlnasuD0Ww5SWUwBtXRmPumHmDeNTksoCtg0MkcVDBaFTQIcF8clJs6utQNNW0MeTbjJCHibfIKmV5G5YDdGDIjAgz8kNvFF5sW+C64yNjY9Wo2EBIonpPVKsU0SURlucoC9xm3g08zyIbKX0StHEJpv+8tS2+FaVQExpnNoAafjaBfUzKnqmZ7kSfFtj1UyBA42aX6pdhhXX47hnlco0eF0LV2I3OcDSI0/hTMSZ86vsyXdG/Pbs1Aqme9Y1M2IPG4I4rg4XMviuz6QLqul+C0GVcOipAos0i/gS1uQ4NgmbCRzJntZpgKH+7RuvJbqN11tT09YZ15Wum7yFGjQOlG4v31ozOHmf7xfhvaW/qDtIHfI9ET5Y+mTdCWo4/DL1F+pzKOptPl1tjqpMWetrdqlyNBRTya6sBaW7ah+sPVxLHK59rvb1WqJ2GHyTtG3S7dbhI7rvdLhOZ4uUbVYqbRGih7qA9USHQXeSS26OMFP323iMgHjy2QlmdzNovhFWpRVJZWXfG8wI8x1DMMOg9+jshj7nMKhJCnmavqy2RJ87D2B5Qh6e9wxYgc2CTpJ3fNCaT6fcAv93kby2MnZuNL0vl96e6B3rvbGrswtVq8urP/LJxJqP7KX0/nYw4zhZm6FZG0KGeEJ+GCBx+ZkAER7AFYsv+ks7ZOg1Q3zMiqapM5JvPVtU2mQJP33k/vLyW56WvnrhOM/k7G+oNxSvaGl591Tu/OK487bxgZvmTE+tbJ1+fWhGeaJpx/2vzuzNIX6tyStkQc/C3b/lGjw2tUgUFy/Z3bVjx+yQXWVfpZlW4OazF+fePv8Xr2p1QPpm1523rL1n+/pxrK49EMtOrFlcUQNQLbNdPE+2wAxrxE4n3ZjOqAvoYrpXQ5TsntLOhKPTxoWtWIMAsb7hTBrrYSH78CSJhdcLTLwCJZ+63G1tt5UnEi6XTYnAPumqsw4ZebfLXeAm3EP+iqEaLA7iQ4X6NmN2m7/POIw/lWSnMG2FdW2FfTXP4EewyT+lw50Th88n5PY4+q7OLGtPrLqlk61Xn0ZtBodGTmRSzaQ1XCWQE/or1vmubrFpBfjCNtBfbWFJFvwsK1RatXq7inEt4AxHmxYO3MxpSRIwvraSpoEoS9vmceI98xfuMnIdFpKx5zvIC2XBogA/fbN0frGjYaObN9y0pFzSNPtNOIW2SQOUyaJvB+475pe3Dz7ySTJsthAMeoMmzNZpfWApHk6imlxy8TzuoY5jHJaNbTrq6LTSw2DL0xgmwMw4zqvag+1qBORKnrG42qFcU7LDYPNRok1QIbOHPJYDBtcBj9BmCBj6FnhWeTZ5CMwjeNyeiOeI53nPG54Rj8LjyQnJT8H1jkUzwuNzIY1n0MLn0kVW1h1XPLSQIVs/tVw8w7ZAYW5lZW64svJPT+yxGlja2c6ZfjYn+vGgFzg9Ruo4fK+qKpxbOb6kJNxifFu69USO3WJNG8CTAOQ7oVX58O4v3iTNAtupp+Dd52J7jlkV9h7HaTCAWTFaNoL2OdCNCZgKhmBIZhgfJlmBsfLu/WYe2SHJEj8YtAarY8R+CmcwFbSIIcvQx/tcPrcv4nvdR833rYRlEeV89PPvx4ugcE2v/126a1TpIKcQPF6j6BF9y4DJ6DW5l2FhRBI2b77KIsgkRr0s7SFRENOPCcW1RHpTGzhzq6rQnb/fcXunXYe3PTu/rN7MJPniUKyWJQlnQFfEUU9Bw8gfG19aKiai4pfnpVWv/PYmZ2o12ZlovW8yeBkYy720/GixCWZrNnUEawBNyRouCyRMjab27HWmQdOglS4Tm8RbxXvoX4kv0H+mmROWUzkvW97P+SaHomhl2MQE6KCFinVGXZ0ObSePvViDeH5xwynsv3CWpteaRYPZLIbC4T6zBZ5Zysx/EHGzyNLhkIWxG3BM084b2vV6ni5COb8oam93eNs9Je2JRDTq8TiUhyxgn+VJyzMWwhKyN4jbxBfNBCUCkTUTeYaSoXK3IWlYYNhkeN7whoE2GJrst9txu/xIupfwjmJRIYpHhwg6DHVfX3nbSA2QcaERLf+MnysqgnD+eSfkIgWdgtx87+3VlpZ29v7n4Awd5Q8MZh71IjNPeJkxQZYi2KUhGmrTQPRAbsS1ifSe2+V5GgNMV2AE4n3Bq5rzaWdnmm2mU9vMnOJcuUYp5m2bFHl0YHbvr4Ctam7vbZOLflfMsApVy0c04Z/N24eaom+uc5EkDlzZnmoqXDHFeIf0d0n3dYlezan1ZILjEs7cnn3Sg81xWwzmiIpWcJzauAxYpL/VZvsNBIsyx+xqvREXgElt46dnsSg+nBA9NLLem3VC3cmRPQSGMNsqY/bXRwlMQGTpKM+lUVqrVx5ghAOUyPRt1AO93mGXC+JYtGg0g7wTeDDxcIzMjH96+/LNO5/ebTMrAv0Ptc8f2m4mCNzptkGGWzpVd0YC4/++IeBDf3COOb8SfA3e1yS88nNhF8/ThyEHuQ54k0FCTRj1ar3x93m/r6M/VY8Y/6n+zkjO6ZxV1lni6XTRfIGTnEWTCAEIuQgtSBeiZBnRsJ4rWK/XcxwBBWu7qzLRXjKzrb21ddasioqSEp/PpXQOWXm/y1/gr/aT/qGQ2GbNbbP2hYbxupM1iaFY5VANP4w3JHV1bbG+GmymMNM9MzKTnDnULCuXrrahDhq+D0+a+zrgLyVFd82DNbi75o2a72oIoWZjza4aoqZm0cJM3+Acoh0IVGEFS5+izZ+JujYRsZeKGkLdiRCWrT0hnEuvCNS09Zl0dYMReGXD4aphUfEExRQul7909UtfFn86RIrF5HfCpwbMGuIuWzBesXJqzLQyOu3aplsTAq6g3Gv65zY/r1d22Cilo7WqddCocm/Zcv2KrdYulQnQ81oaB1xm3L5UZVq/oP1Xa3kd6cpyErrS6DTjjHnbzLyhItyxwR6qnt25TPr2j16T0ZwufFZH/e1P/XJpxZKZ4U+l8YiIrjIWvfdekL3rhjmN8S2/eSHPgtNyqGvFPhsIPBfD5N7deXIejJta7MmkjVKzIaPaEiI/Vf9TjUc7C62dZpImCawdoEJpJoLrUWBE4g6x3RyHQqCw0G43p+PfWSUO6XiHy1HgIBxDbiwCIkO58aEyvk3nd6Pd56dO1tN9VW25fWUIiurSO4jyTCDjy58wlDHky4qMWtWi5hD2/3OfkTFcDSSx4gmdL1w9jxHSitN+7G6bhtjoDpcnd00pJGjKPpN3rp0347c3OQiO1XRUT9pU6exRW7ZdO/c3awUlyTFcxFSgJrRlOS3alo5+u2CaX73vf/6Z6zTrSbn2es22Ra/9LW/S5OYtG6VflGcqsl2t8M5/FMx25DA44iTNFz8kFVB1cpgF25j0tjCz+dn6ecZ5lh5mEb9Iv9y43KKsUoibCUa7meUMfTRaGrep0k8PWtFw7tzEcA6W1giwaNS8Gqd1CkMXEJSqLsxEwjMzDs/0jLYLU3PwYKTELmABYhe49OR2zmasUy8LT7nXg+sN4uUnpOhmoPv4zz9I33zwzvnnjZ5d82/df/Tm9feCV/4HWKXR76W/Qz056dFr+jeefv3Ljw/Du2KkycQFGEX5WCX292SgPbE0cTO/g7+Pp5QJawJfy61RbVXt5Q5yF+J0tsLZaQcvhobB+XRnjDBo6dKi7JCHNhlK1yt7CKborJbzQHB92m1DP6AEd2vsB0wFhjZTG9kX8hwIBEKocWaI9RWop6vxXerv1LigjqhnqAk1Ao0xed1s/BxqN8rIKw+XzskPJmTwADLeiQKW3qGMlnACn5XIigqxLlDCwUOxpqgLi6tKuy7vUEIB09uZib80N54YRuiujME0C5bXBVH7zJQZUsgNNPXr13s05MZkZNqDr26/sDrQHiVo0tmtsd83t/G1SKufwAnAszbHWGJ15conW6oXT9pShRO6kopJhrbUXUHHh689dmG/ySh9X2C1mAkFqm8qfXZFNjgIHvR0m/nx3ZHCF449s2zGjI0LUIa7YR0bgb7JxfYmUSfegKv0KoNdbzeQsiOCw+DdpBE5gtZqAn7abCKYTRpQrQGaYbAsma1dzzIcbWu3e9rdbrvScyBoP2DWvK3+gWvLN7WZoUP8bbuDIIiyOg+qQ0gwRuUhzxULIKj90VudVoWXuphYZvdmwpzy8IbxyUuVE7ri0kp2IpO37tMDVoG4eUFNOGbSFLE51uz8uko1lbeur6flxdt8OK3Mt1awhPB/3BsLcBvFdfdO0kl3kk5nnT6WZOcsyZIsO1IsS5bkOLViO7aT+JfETmKIwwhbthUc25EdO07GQCcZwjCTwvAJ7WQ6tBkaUtoSPilxSCGdSQfS0gLlU+ikfKZQYNqmZNqEFojlvj3JwTClmaEdZtrbubt37/b2dt/u27fv7Xvx4HpjcvyuetPAtmXlpdHb977fWey0y3xauu63uM7qY2Wdbf3869QLwI9l6EKinaOUFjtlsiiU0j7Nfm4/f1Bzv0ZVyJvdZbzHHeMjUtTdwq+Smt0p9oT0TPGrxXpuiSTNsJzIshzLSUsUgg8HUR3qQCS+aCRhUnzdwxgNZsm8zJww32x+y3zBzJhn8bpEceHXBfjY4eJYPYM/Rsjnu8OBb3JgR2aekJ46lrCXm182mYxjDL6PwUzG5XrT+IGRQkbJSBnJdOAnkTeh4PneHfKm0YegfPdWBatkh7Sc7k1iJGUTe6gqv61Gom5yltAFW+inm2pk4R2pujJac1tqpFOou5uY0Q0t3SUBvCwS/tmDe+4xrCqa2tS+0V+efa0ydObwjr166gnV5oG2UIUnfLC+oXv3o9EDOycHOlYsD4Xurq1tHf5BZB1Qu3D+PWpAcQQtQfckeEZr1lKS2vAmCWjUFQGjH3cM2BCepdYmBMqmGlB/Qg9QKt0uIwccMkudeJTlDaeoE4hFDrwjocOUmraxM7dbj1kpK1lpWULvkg2GiznLxDtz79QaLtbK4iPYWyUzuVm0cFrOA+PKQqm0omYbYi06opDI3ugkFIAplQ0U9IKBWOZtoIORGJ+qsafGgk3qQtPktCaSiGwq2p7x12/hNVzT2q49iiPztKEsqKLmsqqp9NJ4Y/mqFc6HnsCbKFW1Zx+0npl/T9FFz6Iq4ERLjXa19hX1Oa/CVoG5Cny+4nIF5XWLxNprwv2PWWSZ23/CQjPFA1JPySz+Y4Jzs7v8fjdXeqtXIiKXd/AiFu/1onsDBu+MFfS0x5GDavhxRLGMmQkQfgyTKL2Q4d0PQ7KcJXHIC0x5kRjaZIvOgm1mgRNJoFXOzZ6WnW4JLm8wJyv5vBUXiCKQ/TLm8W8VmuzX1LXcFFIpy3rdv9ll02jMS20dgwc6inXU5OTq2xpX4bIBLd0VY53GH/391anG9l0zPK4vL1bSMYPDuOGjI79u18bssYB5zZqR2saG2/DWUzGG2Cz186/TWfpRtBTdlwhFS1v4oYIhr0LqLaJ7sSgIk16P6BX0Xo+gF0T9jN8n+v0+v170CErk9XEuIkKcTgfcThQVYVWPUomIOJGwyq/3CV7Rw2DeWe6scbY7R53fcB5zPu/8wKlx4lxkCQyiWjms5HztgivSQkCJOq8FfRpIsmhL0WQigsBYbcxFKpAtRcvCS+yiCEa/Z9O6b/PqlQ5KG7dPlaTqdBqdiy3wjoVD65JWKXu2dq7NZjPSu8mERWPOKrAa5wON2Zc6sfr+uKmA1WtoZYxWc7Eib+Ty76jbDkdFHuilnX9dpQd6rcCqxLRG1JiUhUqbJeqNViurVVFnPLKxbLDsoOuIS1/R67f0moCMAi9E+MlotRjltdFqt8cteSZDYTEUCrslt0eaESJA6Aiv5QXtTE1MrKmJ1QBcDe9CGhSORKIxLtgTKOvx23oKxR4TEFmmcRgH/P5Ck0mJVaowiiwPh2NrhbXh9sja6JrYnvBE7JaItkYb46OkKFh0hHQ4AHTP+4TA0m+RHprTRQHxL2N6rgDqPJDrlM93i+ycA53iWbTDm3fYKfhUU9VTDO2isYsm7qDaW7q77r7GoKM19Xv1p/2BjQ+srP9mu51XcMu7fD+x1eyIBqfqwtLWX644n/0ocWx/iako12OCTmPhOM/x7Hdc+MnhpSaC04qcyBvLv/t2H8WUW+w8wfG+muzci9SuuVvxr/DmWsFMJJI+u16hgD6MwYq8wW9YbqBUJbv0u0JHDbMGJSzIoc/0nJ7nZiIhMRIJSSUlk5UGsbLSEKoskfQGLqLGPk95RUUg4OGLehwWecRbSb/0OKzQHaIBV0a4kL7EIKkd2FcBaxsHUJ5smFUJC/Rf2DOvA2ywSqha5JRxheCLoqg+Q+YCIPPCwF+YNGjCGGTS8HhlB73qKC1vpesPNUV+uFnUS8OD6R6Nzs0W3BhftaGtuvVMd0X8zgZXnDcXeVrXNIeaI2e21JuEwhyBeQNrEDuzf3sRl//FY9ToWVrWbIzxZ+b+8deOoX7tili1vaGq+Qn81MvTHp1I6Pq1+Uv0AaCrhE4n4h7WZ6Nq1Njca1T20jY1y85YbaLVarvBepP1dutp6zmr0spa+tVj6pvVD6tfVitB1kgCFmap1uPG3LZ5a8JF2wdsnzDQOm6A/cRiMbI0+hhji9HwsSAwP1W/pabURJAXOC28NWits3ZYr7OOwh8YkFcgmXbUgvQG6gZz7qNkRjbM5ZUhkN/ySWLQ989cITbIqN4rEcmIKc157TMkMFkZiWLZXeF0HUs/+dxzD2RtN+K91UE7pWpi6afu6s/echSfubw95iyiqQPbTnFcw9zh44xy2R7OfMfDQL5XqDUq2uBJsiQ6dP4lxbPKraCn8KjpJOKpkwmdVqtRIhVHnUWasyRQNKHl9CotCOezau4sNPTkI5QmWEt0c1mHQzmvFoCEfBSpUEWiSAWXkIsmxW/sw29knfuyTjmm9Ob8A35j7tp9SD7Ez6SL+EXqEnWJrqLH5XQU0tP0nxWdiqeUHSqsOsSsZE6pzep3NJvzaQ9J7CDn0VLavbqg7rL+MX6bodvwPElCc0EM0iFjs7FZjIoXTDPmqi9IFyyHLPPW1wo7C+fs2P5zR4vjtaL3i+uWXCsZpRtLWiGdc97pElwPuutL3ZBe8Ax+hen7//sJEd0Y5/ucJhC2walCVz1oOBm1BnFaBENVKDCKIH6thTa7A15ICLncpR6vr8xfXoFQcBkKVSFY0MQWFdC4qqm5ZfWata1t7R2d69ZvQN0bN23uuQZt6UVf6rgL/XcPBboVrsXIAE3VQ4s8oKtUoDho2qtRG+pE3WgMTaHd6JH5ebnFbuSD90QTT6BWUETWoyTKoGnyfv7tL0y/z1P/aqT+94cWHbxSzimE8jANdT+VhxUAP5uHVQCfy8MMSqE/kZ5XEOPrJO7Mw6C/Uk/nYQrpqXfzMA34i3lYgSRazMMqgMN5mEG/oLsa04PpifTuVL/Un5xISn2jY9OZ9ODQhORrKJMq4/HKpXCJSl1DKaltdGR0YnosJTWMZsZGM8mJ9OhIQFo5PCzJX4xLmdR4KjOZ6g9IDcnh9PjE6FEpPS4lpYlMsj+1PZm5QRod+MKSpKmhdN+QtD05LV2fgqIGoYBUBuqVHpH6UpmJJNy37cykx/vTfST/eKCxrbWps6E8/6+2rqs9fyWVQo0ojQbhnIBzN/RaP4y5fhhjE3BKqA+NwnichhFHcg0BVoLx2ABjVkKVMGrjcF2ah6KA64I8Kbi3wXcjcE7At2MypgGeMgCTa1L+G8kRgDcr0TAkadE/xuWnFNxTcJ+UaxWQy0hCzjTgJ+DrhwCTlvOSmk7I5fZD3u0yh9wAuFE08CXqJAH/DQHcB1dJLm0a7tfLX5BaDeZrkJKf+uVajMi0IhhCt9zzNrRTbtM45CGlLZQ/jgjV24Cbm4DfG1D559rVBjVeL/9nJ2BJW66W+z99//9DVzL7XIIyGbQV5hEKZiQRxhei7lD+QZZDWJZMKH44efI6vvYSsqvl6ep7wyUt5P6Yv/3e7OFsk3qI2QKPmoXZ758CDAC7c5wXDQplbmRzdHJlYW0NZW5kb2JqDTUgMCBvYmoNPDwvRmlsdGVyL0ZsYXRlRGVjb2RlL0ZpcnN0IDc1L0xlbmd0aCAyMTAyL04gMTAvVHlwZS9PYmpTdG0+PnN0cmVhbQ0KaN60mVtvG0cShf9Kv1lCwJm+XwLDgCyv1gusbG4kJAsIeiAlytFCEgWJBpJ/n6rqqmraXsdGgDhwiMPvcKbrVE9Pz9gnY43PJgbji0nBR+OrSdEl45tJJXsTrEk1JROcyd5GEzx8tmJCMDkk+Iwmp9bMBRzGmp/wOPRR+0ejDzgIfTj8uHz5cj5awv/eGTK9ejUfX7jJGvxrJ3s5Hx/BZ2jwJ87HT5vV7nb78Ga12xy8+dFb722ywcXgbVnY+MLaF4fziYnz6dfxu9ODcNXWzqWrRb0ueRFrWS/WtYGlhbxOq7wuq3I4Lw0NcV5uHz8+ci3zfz6urpfb24fd84XzacqhQQRxsslEVybnskilzk8l7GHWoUwpBdRlapB1TJPPsapWbvOU3cBdVjslF4a7pinVvaMpZ7vgLhtIl6O6nS1TrOPXyrtdMQ8llql4N0be6hRtGVo42wV3maCwVpq6U61Tzmlo4WwXzEPRVN2Um/HBT7Z4kUotTJmSBmYNh44R5neCIRXvKdTSkmrltdCQlbPGVH0t6sdYW41DCxe/cNaYa3Dj/Bhssk61cvYrF431xUb+kOE6reETrRz8Fj6Vs6bOhHE+ao0b9SiX+oWzpt7Upn5qThn5KRe/cNahwpVB36ep5D7nK1wTopWXCI1og7PGfMPe7+EDWpuGFi5+4awp3xDU3/MdWjn7lYvWfBPUkyjfxuOPcs0jB79tbnDWI1+uX/NlLVzqF8565Nv9I1/WwsUvnDVgWzNqP1WbeX5X1cqzm2Jzg7Pu87upv8/vPLRw8Qtn3ef3OL/Ob9bK2a9ctObroZ5ifIITxqRaOfgd9FE56xgarDFl1E/5jnqUS/3CWcPkmlzz6qd8axhauPiFs8b2wO3IpNSmCos5ze+YVSuPFSfi4KxpfoeifprfcC9RLVz8wllTvrBOiL/nO86vnP3KRUu+4I/QZ+/pB6qVg9/h+iuctc5vqV/mt2jhUr9w1jq/2a/zW7Rw8QtnDe2NDdepmKfKy0spIpUGGDWOVjBrSjdXsVO4OasUKm7BrCnbFsXeo20ilbJbsWhNNuMlYrx1U8Erg7Vy8HtITDnrkWyvXIPtUqhULpj1yJXsI9YuhYpbMGvAueEWMsDdqNGsjjY61cq9h7t0HZw1rSqlkr8FvuuWPLRw8MMuYnDWlC3eBdhP2apSym6mojTXALXAigI7idyGVg5+n9rgrEey/WwjWdbC+XzKWY9su39ky1q4+IWz7is6ZmH7LhSz9U61cguT3w/cZU+2kbuVuJcsa+Fgh43/4KwxW1+Tno2ydVW18n46xSwxW8hY3L56XA7H0YR3u2IuBZLNZVRKyca9JISzXXCXlGuOWinlmoYUzIUKZhlwOcKrDwoqhfaRocHzk2jhseUpZq9cNO3eKVfYELl+n62UK2vm6MerXLho2r/jfZfP11eTqlq4nE+4akwW7wPye/g+pzF+4epnrvVgtnt+CteP8QhXP3PRFG+KWi/FuycZS7mMReJNPDbseJyqo2U+1ORUK4fdWbJxcNaYrqV0E2xH6S6behWshYO/xDg4a0zXUrr9fPT41Kpq5Xw+5aIx3RTG71ubvB/jVy5+4VIPpktrDddPD2BjPMrFL5w1xRuj1kvxhiEFc7mCWeJzawxYjZtqf3ANdUjFBbdmRTFLmtm5qZ1mds5DCxe/cNY0s6m33d8fXcfxlLNfuWhaz+MYboPxVjeOJ5z9yqUcyDbhk5RUD9niGxLVwsUvnDWGW4e9z+xRjmBxC9bRTNVbOHquU7N0pw0lDK084ajb4KwhXZqIuU0u9httxoktmjG4q68Ds4ZsI+725Wzy2kC0cj6bctGUrVO/h+0FPTXJ8YSzX7lUg/N6v3p8KsZ7sGjh4hfOmiZ2iFoupeuHFMzlCmYZImxxcWKnBJcH3WlDxlWFtfIY4XJxg7PWcPPkatwLlzVjcNcyaJcj2X6unuw4t3I+l3LR9N5k7/fJQ2JpaOHiFy618L1Ua8dk6/i9cvELZz2i7cVqtCwF92qFkrqcf9pc7S4CPOAltnjcszfc/wZ6GRdtuJzPPq7/d/D29sOvd/B3d4h69/vjZtav5vODt9v7jVkeH87nSI4eHra7V69evpxPYG8xv3/cPJib1d3zZl6unjYPO9Nfcvbz41s9a5Kz+OqvOpiY/B7wUs9ErxE/PzS/+2z67tP+hXefLv7pu0/f9t993rTrti6tLdrNzXoRN269qOHqeuGLX3t4+C/OhS/efbbP3332mwDMR3jirbE/aRXcRokW7hqsd23wrrlr0DF63sZvHb1Hgq5ha7Gdrfw9Xaufdy1Au3DMvW1cwff1zYVPGgc7y4Td+97OBRv+rHPB1f3OeWdval1Dv669W8RQ0mIVc1i49TX+V67gevm8c/0t+xedS5g53PUrPyND9aqFwxrhch286/3OBXRBdq53LuMeDI5SQ/5bOtf/4eCTztlIY+bO9Qq+0bn3Sz7q++WpcfPZEcuzU7zmfLf/47fdP8920K95+9h57/rzFQ6kJDsfrx7fbrAOWEytnd9sOlpAz+aTu9WHZ1jw55Ptw+716+1vFwsHu/OF97ThgPXawSgRnqzub+9+Pzhe3d0+77bm9Pywf317t/GG5hbpd6v7zfzm9N8n749+IO/p+evtHaGz3dNmd/Xr/G77dL/qX/3Sx1VgWP/agfvq6OHD3cbY+Wy3uf8ZFnNoZHS9UPTj2J9uH3fbp/m/ezXtV9x8/GrFsL78/4odMIcv+eAu17z9jorjlxUvj39g7+n5NwqOXym4VNwjfke9fwgwAH2dy+YNCmVuZHN0cmVhbQ1lbmRvYmoNNiAwIG9iag08PC9CQm94WzAuMCAwLjAgNTYwLjU1IDE4MC4xMjZdL0Zvcm1UeXBlIDEvR3JvdXA8PC9TL1RyYW5zcGFyZW5jeT4+L0xlbmd0aCA5L01hdHJpeFsxLjAgMC4wIDAuMCAxLjAgMC4wIDAuMF0vUmVzb3VyY2VzPDwvUHJvY1NldFsvUERGXS9YT2JqZWN0PDwvRm9ybSA3IDAgUj4+Pj4vU3VidHlwZS9Gb3JtL1R5cGUvWE9iamVjdD4+c3RyZWFtDQovRm9ybSBEbwoNCmVuZHN0cmVhbQ1lbmRvYmoNNyAwIG9iag08PC9CQm94WzMxLjE1MzQgNDQ0LjI3NyA1OTEuNzAzIDYyNC40MDNdL0ZpbHRlclsvRmxhdGVEZWNvZGVdL0Zvcm1UeXBlIDEvTGVuZ3RoIDMwNzEvTWF0cml4WzEuMCAwLjAgMC4wIDEuMCAtMzEuMTUzNCAtNDQ0LjI3N10vUmVzb3VyY2VzPDwvUHJvY1NldFsvUERGXT4+L1N1YnR5cGUvRm9ybS9UeXBlL1hPYmplY3Q+PnN0cmVhbQ0KSIlUV0mS4DYMu/cr/AKX9uU9U5VcOpdc8v2QlAjQl5kWugHDFCHK+clPev79+ye9M83y/PeTS39H3c/I5Z21t+cfgcq7ZymC9belUh8iJb91KXBZpb2p7f38+Wl5vjkPQr8C7XeuskAj4Mpg+eP//Pz1U+fbexUwjXdkcVTbu9aYAuy3zLEeAKJT+hwPKKK3S1OdJr8abRESQ/JTtaddGgAXBuk8Wt2s9PZcF93M+a4WzPjaRUGgl9XfvqK935+15K9TCzQHXBcketkC5dHoZRd59g4vAMBlQaGbnObb1ijRTs7pzb1mEom4Nnl01KSEs6RNS01qmHoDbz9EjvZ8yDoOuu7XXtITYxH7/ekpv2nWQSYRqINHV136Yc+d6arX/tYsHQceEWiDRVddtmWM/jG1pZtr3oEIBOJOoydkJqW3zp4/SUtVQiMCAdlvKmUyajm/Y231VGqRGpRM7FewJgHa5BG40mS5gZu11loVw/KDHgmWtjlnk7dKQmgP10O3cT3gSOVFcNywTTEC6IStjUAjcHTB8Ud72sqa0Y/ma8gLOI/rKwwO/Wh29mrRj+Zr9BpoAI4uONGPxqfmT300YqN18Li+wuDQj0ZHWjdHQxawMcOLBORIkxY9WUu0bWCSQHonLembvuSIzXKQEhE7Y0tqQRMLdVRtpFUFWYSkj9aQVPRJGhGXJs0N4CSoacdSWfJHy9xzAt4VoIVu0khniXSolgVfj0MwA3LFQYvVslSvnaMvy34p3PsAuDpo9GWpnp8ut+i32I0BudrOiq7qkr9OUtTZJEzbctd1SIrAtJmYHwBS77R17DlJWnWOOm/wljgBdIO3OmkAXBgkf7gnr34dWdLkDAERgEuDREfyk5wwPTqypM0aaA64MEjRkeWo1ujIsjbCqwBwaZDo6KSo5mjJojZJ87XrkhMdIUICpp1C8vQPxzu77DORpZcavy5ZYPXaYyevZmjrXAZ2sieGColEXJw8t/DNHkvFqGHbgaAzmFl2FFOEajFqziQCdfBixRgjOmPYnEsE+kwtnDFINIawgQgE4k6LvkQ+Le2bkd+25bC2uSc8eaPR5OKz8gNgSm9UOe9AmtJ1qU8MvkXIB98kDYALg+QP5+Tb0ZHFrZDnaxcGhX7OEBvRz5lzPdAccF2Qop8zxT4VOpMuVAiAS4NER3eG1WjpDLqVSSTi2uRFV4iSgLnKPSfOvlHfuXcPs2/oB0cKCRQP0vSWwC7Va70SkwT2+pYciQG54uS5BUtg3XI/1NOe5WrSL0VugGHjgaA3wAs9ZUlan6Y6eeuhq4hAHbxYMTmf37zziM56kdqWFrhEoA8enVmU1mcrT94sAU4EAnGnRV/Vvr3kxds6J7ZNwGLt1PNbUioPAcnySpbAQ+pbP7qWT0D7mwudBHbtQqcRuMIg+cMxAeVYCY4scXqfdyKBKw0SHdkwqz060shNaSfSAFxhkKIji5Pcy4Iji9wOr0LgSoNERydLehbS0pl4JbxKQK42edEVwiRgnu2bQUnHkjEQMtjHK/83ZlA8yO1Rz+FS1GtfxCSDRUqTyiQxIFecPLfAKZhjtTjysPNEvDmcFnrqzLId63Un3iQxIC4OXqzXnWUlGrsTr5EbENcHj87uMPvsJEcemERcHbzoTA4fGYjn2XK7aJpBLbqebnLZLE1+B6C1V0c0OE1+sTYiOCehG0EL2GFh7bLg+KORQJv+8KOBm6Td5VXF39OL5WiM6MWyVhtZvnZRcKIXi9Fu0YtGbZbwEgCuMjj0cyK0SzR0gkYa1q5LUnR0A3SuS0WvWjF40ixLL2REWtXpjOBls2BfppI86d2Z0iQmyUtNvgL1puRMIq5Onnv4JI+1ujkrYceBeE8gr+wkBgjVYswujwCkQYv1uvmp0RZT5lwiLg8afd34fHbxhIyvgzWUQYquRH1sPWRln+pc7cy9VPSUlY1KrdvcO0DN+sMDTq36w81cS3qMOSSZk8/DaefGYWHtsuD4o3HvlHNEwSFnqU+9Y0em5B16x41cHB8w5NEyjZdfO62DL3Svna2R5WtXBccfjNTphyDd2IDTLw0nArjK4NDPCZCdqjB0rpgTNKxdl6ToiOkRtMieMnWy56XJ9a0jddWuTfJZFlMnFvqsNu9Sks2yjryYpq5KxvRa70wirk6ee/ikjrVixvylQg7PazOrqFaID6p1Q7bAIwBp0GK9GB/aYsacG3J45RlW+AoBoi+k7PJ8DWWQoqvz6SY9k2R8ybGG7z3Z/1zkd7M8BCQ4crKBU5JUrCF1JRM6qRt67b0srq8sOP5opm4bOPqOqRNeLXJ/w3q9VQ5cMOTRe9YdU+eQp66ThfVVBccf7Kkrq8fqWMhyqA6B857gsDoWoLw+5bGUrQ4a11eXpFgfS4+1KS3lUt+U9GYLLpGrDhpdlVVuZ9CVrPWLADyurzJJ0ZVmZ0z9/qArC1jSqw02nMhtCdBCJ2l42oimNGE5y1HuvAC4tLOiK4vO0HnIZrLxvMfixgfktAZp7CgLT9uflrKEZTmXQCTg2qDFrqp6Q036XTreNoplTi6oUy6fbe83F0m7Az11edXHKV2aYs6xT+Tq1sPQoRs5cO4Kkk7AYz1vWdKj4EzyKXjy1pUvxKqfpw6obtWT20k9ySNy98gti8+FTuS6Rgy0C0DYSXi4Zy6vEaujEZMH8lUcuG/qlFCdM7PWpzznOtmd5UuogvOpkEVn1M922VTbsbhAXNxZ0ZMIjF6+nrQW+kFyaXdJXed8PFlweu7RU5Pr1pYvn7DhjnhDOCt2kQbHrlT0ZBPNrlWHhzWVnfVxZcGRf2IzWbrW2Nx0IOgL8EI/WXLq/jSU5SuN0FFAqO68T09JfHbb8mdLrhdy5TuJk7NMvK4hXZAtcQeQ5sq9WOYOabd35eWZk8YjdDKnV0hn+dplQfFHe+qSpk7A2aqnrllqpaJZTjAAolx3PqkzkrR76n67nHMCOZlrFjEnOeCy4PijPXNJM8f6aMRaXnwRAP6mILE+miDpjRILdK6TPZNIxLXJi1WyDPVaoq1zn9TkgQsE+uAFZ9IgpaQZnek32zrnz2USgTp40ZklSY766MzSNlqoGBE0B3ihpzRLaXxqZomb4ZUAQBus6MuS1OqKjWV502CjBYh4l5CH3rIglR2bS9MmkzJ0FxFogxb7S+S7yU/p4Tb6uWUubcNZ35Jre7CWI2bLtxgoK9t174aPwI2eltc5BK6oU/yxmHj68vRiA44sX15VEODE5tYYwYqNthpJAK4oONGLDS49YujFRpt+pDqRwJUGCX4sPvqNQEOWsa4ntNMCcpVJi57O95lWk6YsY1P7D1wirg8efNUtm7hyj3smX2xFeiNsGhFvBdCiL82ODMISfWnCVu8t7DgR1wePnSThsSsffcn37bn0gRcQ1wYt+tLsyDj7NJQlLNVQ64C4Pnjwda6LLdbr3ClzeJ+AuDZo0ZdeGUvSzyytppzT55bZ9UWGlFyLRGC8pcppAtJY7071pm5WIid2dn11EoErC44/+uZOCmiYjNlxY1fz4cnh1x8CcprMXh/nDHn3Vjx6Q88Jh072qtz9yQJwdUHyZ9/sifaI9dGoVR1x/iIE7quChPqcEOn4QYFO0mqoUECuMmmxRidD/1NdblcQwiAQbWUr2GNWidp/Y0tI5pFP5ziIhCvYtkObpF12aqYgPn3M63f1XNqaH1xS9r0TLPlMWbFl87xqbh3t9rxquuUWZscuBZ1Bn/opITrDSrimXUaQzxTEps3zqrl1nltXFWm9vzp+U1aHyKfOKorau7VWzbenhzmlIDp93l05zvL/7ama9FxRB31t7G9VkxyQ8cF1JMZ37j60ROQwDoy8WpQgTfoKreXCNaLSggc7e+Pj2DNVY298HdMg9jJw/lqJvciNIxc/Zw8S2AtzQUBcmvDsjT1Vh6jhRSjgTQUs6zMpGt9CFahYux4rkRTEls+rVBTNtmVaxVp/L/NSYXz6LLPIu4796FqM3dsTg8DYdHleRREWypVXfu6/x7EKPQ+eCluDPuuowdFTdzGvoi2avZEURqfPMxNH6izRhhaQgi4xbtldxhHbS7TRSYXR6fMO+wswAHqZ8OYNCmVuZHN0cmVhbQ1lbmRvYmoNOCAwIG9iag08PC9CQm94WzAuMCAwLjAgNTYwLjU1IDE4MC4xMjZdL0Zvcm1UeXBlIDEvTGVuZ3RoIDI3L01hdHJpeFsxLjAgMC4wIDAuMCAxLjAgMC4wIDAuMF0vUmVzb3VyY2VzPDwvRXh0R1N0YXRlPDwvUjA8PC9BSVMgZmFsc2UvQ0EgMC4zOTk5OTQvVHlwZS9FeHRHU3RhdGUvY2EgMC4zOTk5OTQ+Pi9SMTw8L0FJUyBmYWxzZS9CTS9NdWx0aXBseS9UeXBlL0V4dEdTdGF0ZT4+Pj4vUHJvY1NldFsvUERGXS9YT2JqZWN0PDwvTVdGT0Zvcm0gNiAwIFI+Pj4+L1N1YnR5cGUvRm9ybS9UeXBlL1hPYmplY3Q+PnN0cmVhbQ0KL1IwIGdzCi9SMSBncwovTVdGT0Zvcm0gRG8KDQplbmRzdHJlYW0NZW5kb2JqDTkgMCBvYmoNPDwvQkJveFswLjAgMC4wIDU2LjgzNDcgMTIuMDIxNl0vRm9ybVR5cGUgMS9MZW5ndGggMjcvTWF0cml4WzEuMCAwLjAgMC4wIDEuMCAwLjAgMC4wXS9SZXNvdXJjZXM8PC9FeHRHU3RhdGU8PC9SMDw8L0FJUyBmYWxzZS9DQSAwLjM5OTk5NC9UeXBlL0V4dEdTdGF0ZS9jYSAwLjM5OTk5ND4+L1IxPDwvQUlTIGZhbHNlL0JNL011bHRpcGx5L1R5cGUvRXh0R1N0YXRlPj4+Pi9Qcm9jU2V0Wy9QREZdL1hPYmplY3Q8PC9NV0ZPRm9ybSAxNCAwIFI+Pj4+L1N1YnR5cGUvRm9ybS9UeXBlL1hPYmplY3Q+PnN0cmVhbQ0KL1IwIGdzCi9SMSBncwovTVdGT0Zvcm0gRG8KDQplbmRzdHJlYW0NZW5kb2JqDTEwIDAgb2JqDTw8L0JCb3hbMC4wIDAuMCA1Ni43MjY3IDEyLjAyMTZdL0Zvcm1UeXBlIDEvR3JvdXA8PC9TL1RyYW5zcGFyZW5jeT4+L0xlbmd0aCA5L01hdHJpeFsxLjAgMC4wIDAuMCAxLjAgMC4wIDAuMF0vUmVzb3VyY2VzPDwvUHJvY1NldFsvUERGXS9YT2JqZWN0PDwvRm9ybSAxMSAwIFI+Pj4+L1N1YnR5cGUvRm9ybS9UeXBlL1hPYmplY3Q+PnN0cmVhbQ0KL0Zvcm0gRG8KDQplbmRzdHJlYW0NZW5kb2JqDTExIDAgb2JqDTw8L0JCb3hbNTM0LjkzNyA0MDYuODE1IDU5MS42NjQgNDE4LjgzNl0vRmlsdGVyL0ZsYXRlRGVjb2RlL0Zvcm1UeXBlIDEvTGVuZ3RoIDEwMy9NYXRyaXhbMS4wIDAuMCAwLjAgMS4wIC01MzQuOTM3IC00MDYuODE1XS9SZXNvdXJjZXM8PC9Qcm9jU2V0Wy9QREZdPj4vU3VidHlwZS9Gb3JtL1R5cGUvWE9iamVjdD4+c3RyZWFtDQpIiUSNOw7DMAxDd51CJyD0teTzBGiWdsmS69dDG2/kAx4pLKhk5euklaSMb0ovzCznkIKODv4slrApsdhEexpvoonWwVvTRrQ1H5TdGOG22ZtyKly39qvP7qP83w960VeAAQANACEbDQplbmRzdHJlYW0NZW5kb2JqDTEyIDAgb2JqDTw8L0JCb3hbNTM0LjkyNyA0MTkuMTc1IDU5MS43NjIgNDMxLjE5N10vRmlsdGVyL0ZsYXRlRGVjb2RlL0Zvcm1UeXBlIDEvTGVuZ3RoIDEwMi9NYXRyaXhbMS4wIDAuMCAwLjAgMS4wIC01MzQuOTI3IC00MTkuMTc1XS9SZXNvdXJjZXM8PC9Qcm9jU2V0Wy9QREZdPj4vU3VidHlwZS9Gb3JtL1R5cGUvWE9iamVjdD4+c3RyZWFtDQpIiUzOMQ4CUQiE4Z5TzAkmwIMFzrOJNtrYeH1t1mf7Jf9kFAbF6y7K0nK8JVdxogZhw/QuPL+W9DaEO23ywIam1RHY1VJ2LMcp2c0Kq20PyTGGdv6VW67xX3c9OOUmHwEGADIxIWUNCmVuZHN0cmVhbQ1lbmRvYmoNMTMgMCBvYmoNPDwvQkJveFswLjAgMC4wIDU2LjcyNjcgMTIuMDIxNl0vRm9ybVR5cGUgMS9MZW5ndGggMjcvTWF0cml4WzEuMCAwLjAgMC4wIDEuMCAwLjAgMC4wXS9SZXNvdXJjZXM8PC9FeHRHU3RhdGU8PC9SMDw8L0FJUyBmYWxzZS9DQSAwLjM5OTk5NC9UeXBlL0V4dEdTdGF0ZS9jYSAwLjM5OTk5ND4+L1IxPDwvQUlTIGZhbHNlL0JNL011bHRpcGx5L1R5cGUvRXh0R1N0YXRlPj4+Pi9Qcm9jU2V0Wy9QREZdL1hPYmplY3Q8PC9NV0ZPRm9ybSAxMCAwIFI+Pj4+L1N1YnR5cGUvRm9ybS9UeXBlL1hPYmplY3Q+PnN0cmVhbQ0KL1IwIGdzCi9SMSBncwovTVdGT0Zvcm0gRG8KDQplbmRzdHJlYW0NZW5kb2JqDTE0IDAgb2JqDTw8L0JCb3hbMC4wIDAuMCA1Ni44MzQ3IDEyLjAyMTZdL0Zvcm1UeXBlIDEvR3JvdXA8PC9TL1RyYW5zcGFyZW5jeT4+L0xlbmd0aCA5L01hdHJpeFsxLjAgMC4wIDAuMCAxLjAgMC4wIDAuMF0vUmVzb3VyY2VzPDwvUHJvY1NldFsvUERGXS9YT2JqZWN0PDwvRm9ybSAxMiAwIFI+Pj4+L1N1YnR5cGUvRm9ybS9UeXBlL1hPYmplY3Q+PnN0cmVhbQ0KL0Zvcm0gRG8KDQplbmRzdHJlYW0NZW5kb2JqDTE1IDAgb2JqDTw8L0ZpbHRlci9GbGF0ZURlY29kZS9GaXJzdCAxMi9MZW5ndGggMzg1L04gMi9UeXBlL09ialN0bT4+c3RyZWFtDQpo3rRSyWrDQAz9Fd178OwLhECW5pTQ0gZyKD24iWkMwQ62c+jfV9I4aZIu0EIRM555kp40etYWBGgHRgoYDLJx3hazuuqy6WI+uxvdTPJd2S6W43qX3VbrelNWr9mqrEZVW57us7Jpu8k2b0CrjJKnRbtuyn1XI6KR/iGb532EVDJ7PLx0b/siWzaHYskH2rjqqtx02/ZJWeqKzAoBl6aNOe1WfiwB5+e0pygBzvkzBu8EBKUZdYoqBaFAh2PN6CMjQWr20xcZrQLnPfio8CaFUyA+GbVrlQRjAt6Mi8dGMVojjeJkTeQ4GUKJ1hpGsQEjHGcQemJ8Hg6vlbmfJGW6erH8ozDmShjvfyWMoSHhEH2Q1DueaJFHMUK71fJCop+WuBAqShy0l+CMAy9jkqKXi6qyYC714qyDiJMWLI2ThFIOC4Y+ihVfmompNqlFGhgbWBvGMZveoFyKUdhN6JWhWHobvtsa1o2y2CPS79Xz+vhN5f8xnBD+K+8CDADrQdlhDQplbmRzdHJlYW0NZW5kb2JqDTE2IDAgb2JqDTw8L0ZpbHRlci9GbGF0ZURlY29kZS9GaXJzdCAxOC9MZW5ndGggNjM1L04gMy9UeXBlL09ialN0bT4+c3RyZWFtDQpo3nyUzW7bMAzHX8VPMDZx0aZAESBbPSzA0ABrc2iHHWiJtoXKVqqPbNnTjxYT16dd7JD8/0iKYlzeFldFuSpuy6K8KxZlWdzfw2cM9NUNEb6RPVI0CqEalNNmaEfVVfEDHrGnHIanVMfTgeCZH4v8hJFdr+eJXvHQPDBeYwzCvuJD/V/2wTQNeRoUhZ/La6g9HQkUejeAMl6lvrH0B7SLqBRxiS4NLfrUW0wRXOsGegPPJSEaq4n7hvfkIgV2WSrubqD1eKRisVxBnaylCBrblvz5pWsLZK05BBOAeo2hAxryq7GOE0PjUUXD7bTJ2JzWUhM/LG/aLkJvhhTgQD52LgUctLTB6WsezmRk9GIIma0P/8yZ02c8etTUo3+DxnBf8D3YscNdBU8yqhdteIjjGV7FwQOzFIIBK1JHECTyN7+Kxc0VVMk7/nENKvnxCk5s3PAVuDcaavRsrWBKrNzhJM05rxviA5uB53q7BOta3h07uAif+KGpAU+tCXwY0tCjyg1R64ngYFOQWcXfLiQemHEeYsexyUKVIkGfisWqhOzT49XnbIq0sRaB733Scz89BpVsbmi1GoPvCT0T488ObSMVzs5QLO6WsMmLARuptpkt2yavEmymo2/ygm0q+HIpXwlcCVzN4GqitqLZimY702wnTRU7eJRyO5HvRL6byXdnwUT1yUZzsCfYyeXuBd0Lup+h+4l5keBz5zyvMvmed7S2AVBYlDDOWJSyOKXAPAbkv+dlDCQwCUwzmCbKiMaIxsw0ZtIQj2GQck7kTuRuJndnwURpczSjQ4aQBEwCphmYJuIkwZiHcLq4f8kn6fLtW6//CTAA3t3txQ0KZW5kc3RyZWFtDWVuZG9iag0xNyAwIG9iag08PC9GaWx0ZXIvRmxhdGVEZWNvZGUvRmlyc3QgODM0L0xlbmd0aCAxNTY2L04gMTAwL1R5cGUvT2JqU3RtPj5zdHJlYW0NCmjefJbrbttGEIVfZd9AO3tfIAjQ3NAiSGrEKfIjCArZYW0hjigwFBC/fc/OjBwVqOaHPeTq6OPynBlSyTvvErlWXAqOAk4iCkWXkqPqk0sZNWG9oFasV0fNQ95QY3epo9bgsnfUfXaZUGNzGbheyeXoggcnJ9RYXc6oY724QENfUcHJDRX83F2AwBWPip0VQq3ZleBC9N0V8CI2WcCLFTrwEkEHXsJmC3ipQgdexn0U8DI2XcHLjRwuHQplhy2Hgs3jkqG06Cp4laADr+ImKni1QQdeI+jAa7gZoENr1TXweoBz4HXcVAOvt+6Aij5E1xIqbg4IbJsdjhSgq6i4ydZQO3TdRdyg6x4VNwtpBND14CIOHCQx4qY7eLFDB16K0IGXcPNYiqlDB16O0IGXYQJ5AItHGvgDADF6IAv8IA9mxT9CLrHGIQa11iEGtvkhBnfkSx7gVocY5I5lIpA7oiHYji1BTMElj89pNI4fLUToHF+HOKO/aIjRMzS6CSYnqkPc0HQ0xGijMBpr9B/cHh2IRsRXKYAcR4/B0oQN4QBkfN8NMxH4EIOc2hCDnGmIQc55iEHOsJzi6GBQCdbBNogjyAXuUxxNDTxFkGseYpBrH+LR52GIQW55iEFufYhH6+OCz55t3o4J8u7D5mq7TPv14zJNY5r+u/J++rm+nR4dbT7MD9O77WFM2pB8fDxMm+t1Od6y7sM8r8+fMxVzJRBYyQfXm1fz7fE7iKx4f/z+47P/jEnFh2NQuRQpVUqT0rlkL4WkBClRilCyULJQslCyULJQilCKUIpQilCKUIpQilCKUIpQilCqUKpQqlCqUKpQqlCqUKpQqlCqUJpQmlCaUJpQmlCaUJpQxNIxfVyE0oXShdKF0oXShdKF0oXShdKF0oUyJk4qaQ1ao9akNWstWqvWplV5pDxSHimPlEfKI+WR8kh5pDxSXlBeUF5QXlBeUF5QXlBeUF5QXlBeVF5UXlReVF5UXlReVF5UXlReVF5SXlJeUl5SnjY6aaeTtjppr5M2O2m3k7Y7ab+TNjxpx5O2PGnPkzY9adeTtj1p35M2Pmnnk7Y+ae+TNj9p95O2P2n/kw4A6QSQjgDpDJAOAekUkI4B6RyQDgLpJJCOAukskA4D6TSQjgPpPJAOBMlEfPnCD5Hf9vt53a67eb+5Pmz3Z+d/0+Z6ul3PV4KuLOvuny0Orp4On8Snc5W+2N087Oa7ZXu4fxwnr/fr8rh5eb9d1s2b3d1xmeTk9H05CWcnP+6naR0P0nXzarcF6fvpizh9mO/OP1/mw8vt4fT56/1X7HzavB//3uC5Oi3CHce/Pvl92n49ffLH/mG3n67vt3gmK+Vs6bTJ8yXd6rvt7TKfbeXP4zo04un1w+7rJOt40O++TfNx1U+ONz9ul93h6fQwLecLH/HWeDH/HLby8Q2O+Xp/7bHnX1f4NC/fbub529MLgld+7UffKB7vEpIn4ebqDr8Gsr5XBuT01oEmnl5o55orFQQWhMuCyIJ4WZBYkC4LMgvyZUFhQbksqEMQjUs0FhiX6CwwLkGeFdVQsJfymLugYDPlAXhBwW4Gi8F2BovBfsrj+oKCDY1G6iSOGrGTWGrkTuxpMBiBPQ0GI7CnwUg2sKfBiDaIp0a2QTw1sg3sKVkM9pQsBntKRraBPSUj2yCeGtlG8dTINrKnZDHYU7IY7ClZjwX2lIxso3hqZBvFUyPbyJ56i8GeeovBnnoj28SeeiPbxJ56I9vEnnoj2zQ8Dd1iJFZYDPbUG9km9tQb2Sbx1Mg2iafWM7/zTg1G9qwwGJlYYb04AiuMbLN4amSbxVMj2zw8Dc1iFFZYjMoKI9vcWGFkm8VTI9sinhrZFva0WQz2tFkM9rQZ2Rb2tBnZFvHUyLaIp9avAva0Wgz2tFoM9rRaPy3Y02pkW9nTamRb2dNqZFvZ02Ix2NNiMdjTamRb2dNqZFvFUyPbKp4a2Vb2tBiMxp4Wg9HY02L9omNPi5FtE0+NbJt4amTb2NNsMdjTbDHY02xk29jTbGTbxFMj2y6eGtl29jRbDPY0Wwz2NBvZdvY0G9l28fT/s/1XgAEAZTD/ug0KZW5kc3RyZWFtDWVuZG9iag0xOCAwIG9iag08PC9FeHRlbmRzIDE3IDAgUi9GaWx0ZXIvRmxhdGVEZWNvZGUvRmlyc3QgODY3L0xlbmd0aCAxMjY0L04gMTAwL1R5cGUvT2JqU3RtPj5zdHJlYW0NCmjejFjBbh03DPwV/YFFUhIlIMgp6KUXIwnQg5FDAhhpkKIu0vb/S1Kzz0AaMzpRWo9GwyFXq2dqtdRCjYo0C1zGtCCFKlu0RzIs9kJKFkfh6nMt3Hw+C6vPVxGyea/GYvNubNPnXBr5XErrPm+lTZ/30tnno/Tucy19+XyWwT5fZQybj1rGsrmNVXzORYfPpczq81am6xu9TNdnf1uub2hZrs9yWa5vLMvHBaqlWl2ho6tLVEuTXKNazi6c1JImV6mWNbtMp2DXqWoDF6pmkrhSXe6QPZnGLK7VSZuLnW6gq53izviT5lb4k+4522xGcj5QV2kcc7omf7Kcy/4eT80Rso25+oaLC7s3tKRwFGK1wsK24epWmWobmhRuvuGyWnUziJYVa3jua1nV2B7XWnhWe2zieNqGbEXnZSaxUUjtvmGz0oo9rr0Ik0QDCPuGVYuImcRGIa17b1gfdDFmskYYZMxmugzfkLiIer8YhaiLsrRlekeRMc/pA2Ne7ANjXsMHs7RafbBs4GCuNnCwFaaRgzmazAfWZa7OLLFBgLsNAjxKkwCrDQJszC3AxtwcLMbs3clWvNYdbGlbWj4w5uFge0faCLAxjwAbswbYmDXAxjwDbMye4KtXd7+WNe7urRDdXra3d/efzZU9fHd3//r1Rqgj7JV7GTEDkXGsQIyXEVRrQDSDUEBmBuGArAwiDpGUpQUkZemxUc0gYa29Bglke8sZZJsrGSTclYyFwl3JWCjclZZBwl3pGWS7m1WatrtZpSnc5ZQl3OWUJdzlrNIU7nJWadruZpXm7W5WaQ53OWUJdzllCXc5qzSHu5xVmre7WaV5u5tVmsNdymrE4S5lNeJwlzItEu5SpkXcXekpCwckq7SEu5T1i4S7lLK4uzKySssILelGGpDMOpkByQogKyCZdc3d9Q/+/yDv/vr45w1FL6F++fL532+PG/ewvxJxW9hx7bgq5tffY/WH4FQQ/fb07evfvz8+/nPtee1WcIRuyKenp6/YTfbXwj7yE3FvJ70iEiIjyvO2P0jl/cdPfyAT40IBfwp98AvQzpIRBRHZro44EBURLq0t2+89OxIiIwpiQ+yIA1ERJyL4CHwEPgIfHdvwIPt7YBeqjjgQYb3A+v2xDM71g9Z///YiZCxg1EpQK0GtBLUSOSXEgn3kWYRihmKG4v2pOCAkLCCkSFBMUMxQvE/qE0IsQB0EdRCCYoJi6oeEaARBIwgaQdAIgkaQelgURicyOlHQiYJOFHSiVDklRKvhVWC8CoxXgfEq8DosCk8smOh1nDCME4ZxwvCiU0IsmHg5JhRPKMZRxfOwKKxYoEhRoVihWKFYT4sysGAgRYVihWKFYj0tysCCgRQHFA8oHlA8TovSsaAjxQ7FHYoHFI/TouDgZhzcjIObOxR3KO6nRcEHCT9Orp8g1++M68fE9YvhgBDnHX4cXL8Armv+dZe/LuwnhFggSBEHLm7Z11X6ui8fEOK8w9X4uv9el9zrJntdV08IsYCRIg5c3DGvi+R1WzwgxIGKa9TJAqREpx7gROXDEzX+y7K/9vg4fod7c8O1QxzdcJzi+BCnNxyluHmGw6P765LwIm4c4vQQNw9x6wyn9QzXb3x1pfvWQxwd4vgQJ4e4dobrz3wzxbVDXD/EjUOcHuLmGa4982mKmz/D/SfAAE/zrCgNCmVuZHN0cmVhbQ1lbmRvYmoNMTkgMCBvYmoNPDwvRXh0ZW5kcyAxNyAwIFIvRmlsdGVyL0ZsYXRlRGVjb2RlL0ZpcnN0IDg3MS9MZW5ndGggNzExL04gMTAwL1R5cGUvT2JqU3RtPj5zdHJlYW0NCmjejNZBztUwDATgq+QGf2wnji0hVuzYIOAO3P8GjI1QVoRZVHX7vk7jJE+qrjnm0CVj1UlH1MmGaJ3XEK/zHjrr7DjqfIa2i2Htcli5PZFSZ6SV2zpWuW1jl9tr7HZ7eDsf3u4MbxfjtMtxyuGIci4jyjmGV85tZDlfI9vtIbOho2h5UDSNId2LJ4rCZ1ZzVQiKwkdRFD7ouxs6aLw7Okjulg6Su6eD5G7qILm7OkjutnBXuq9AcjcWSO7OAsndWiC5ewskd3OB5O4ukBwI00ByShVITkyGJpIzqxCshFWhKAqnDRUJFAsFZlITqyWJpapDDVeJu9WTJpwJnqgsw/JYjcCQalNq3ScKrYXGik6rFcUSz1VLd1DsWiNH4bUYG8WpSV8oombWUGRNH5Kl5wjJIjURSBattpFcIwiMxaTGZEiWHiWSpdJxZdLvQ7LUCNClST+pveXwM5K1D1xp3a1dqHA1f7gaZoqMGqVhX5jiWOig7y5sbUAUUU/gyV0Z1f/GbjOT2tGzMlBgws3gHGtuhidPjQ4zawdbGPEost6Du1G/G1xgN1k9mej706ePr9g3if/a949vtXR/ql8I3V3++Pj55fPnP25P0gnplHPr5vnTKemMdIt0m3TOObt5++mcdId0Qbrk3Jqc05u3nu+dpBPSKemMdItzevPs6RbpNumcdId0wTm5efp0QbrknE7SCemUHN/Nk6dT0hnpFuk26Zxz8+bNp3PSHdIF6ZJzMimXf+Pkb/WP107SCemUdEa6Rbm8cfFii2ObY86xw7GgWNy01/dIBMeSYjk5JhxTbmw37fUlEsox49ji2OaYU+zctNc3yHGOHY4Fx5JiMSnmN+319XEmx4RjyjHj2KKY37TXd4cvjm2OOccOx4Ji+6a9vjh2cCwp5pNjwjHlxnbTXt8aWzlmHFsc2xzz/7HfAgwASpPxFA0KZW5kc3RyZWFtDWVuZG9iag0yMCAwIG9iag08PC9FeHRlbmRzIDE3IDAgUi9GaWx0ZXIvRmxhdGVEZWNvZGUvRmlyc3QgMTY1L0xlbmd0aCAyMzAvTiAyMS9UeXBlL09ialN0bT4+c3RyZWFtDQpo3ozSQWrEMAyF4au8G8SyLEuGYVbddTNMuytd9/43qOSkCQzFaPU7+MMYxdwKCrgRjDwVVOOTQTK8DTTMK6is3o6q3etrEq/vSdTt8EpB4yihabRCwglDwkmDTCfo03X06RQ6nUGnG9BwvcDc3W7b+1fcseA5L7mXj7ajcrRHv7cHyEYst8ePHzV3t4/t83m/x4HYvTOeM3hlb3+s55jmmOXYSDEpKRZz3B2ZLSYSc885SzpNup50knQt5UjPJyC8mB8Zn64uXT0dLR2drizd9X/Hyun1Rm3prmel/7tfAQYAbunaPg0KZW5kc3RyZWFtDWVuZG9iag0yMSAwIG9iag08PC9MZW5ndGggMzMxNC9TdWJ0eXBlL1hNTC9UeXBlL01ldGFkYXRhPj5zdHJlYW0NCjw/eHBhY2tldCBiZWdpbj0i77u/IiBpZD0iVzVNME1wQ2VoaUh6cmVTek5UY3prYzlkIj8+Cjx4OnhtcG1ldGEgeG1sbnM6eD0iYWRvYmU6bnM6bWV0YS8iIHg6eG1wdGs9IkFkb2JlIFhNUCBDb3JlIDcuMS1jMDAwIDc5LjQyNWRjODcsIDIwMjEvMTAvMjctMTY6MjA6MzIgICAgICAgICI+CiAgIDxyZGY6UkRGIHhtbG5zOnJkZj0iaHR0cDovL3d3dy53My5vcmcvMTk5OS8wMi8yMi1yZGYtc3ludGF4LW5zIyI+CiAgICAgIDxyZGY6RGVzY3JpcHRpb24gcmRmOmFib3V0PSIiCiAgICAgICAgICAgIHhtbG5zOnhtcD0iaHR0cDovL25zLmFkb2JlLmNvbS94YXAvMS4wLyIKICAgICAgICAgICAgeG1sbnM6ZGM9Imh0dHA6Ly9wdXJsLm9yZy9kYy9lbGVtZW50cy8xLjEvIgogICAgICAgICAgICB4bWxuczp4bXBNTT0iaHR0cDovL25zLmFkb2JlLmNvbS94YXAvMS4wL21tLyIKICAgICAgICAgICAgeG1sbnM6cGRmPSJodHRwOi8vbnMuYWRvYmUuY29tL3BkZi8xLjMvIj4KICAgICAgICAgPHhtcDpNb2RpZnlEYXRlPjIwMjItMDUtMDNUMTQ6NDA6MTItMDQ6MDA8L3htcDpNb2RpZnlEYXRlPgogICAgICAgICA8eG1wOkNyZWF0ZURhdGU+MjAyMi0wNS0wM1QxNDozMToyOC0wNDowMDwveG1wOkNyZWF0ZURhdGU+CiAgICAgICAgIDx4bXA6TWV0YWRhdGFEYXRlPjIwMjItMDUtMDNUMTQ6NDA6MTItMDQ6MDA8L3htcDpNZXRhZGF0YURhdGU+CiAgICAgICAgIDx4bXA6Q3JlYXRvclRvb2w+QWNyb2JhdCBQREZNYWtlciAyMSBmb3IgV29yZDwveG1wOkNyZWF0b3JUb29sPgogICAgICAgICA8ZGM6Zm9ybWF0PmFwcGxpY2F0aW9uL3BkZjwvZGM6Zm9ybWF0PgogICAgICAgICA8ZGM6Y3JlYXRvcj4KICAgICAgICAgICAgPHJkZjpTZXE+CiAgICAgICAgICAgICAgIDxyZGY6bGk+R2FiZSBNb3JyaXM8L3JkZjpsaT4KICAgICAgICAgICAgPC9yZGY6U2VxPgogICAgICAgICA8L2RjOmNyZWF0b3I+CiAgICAgICAgIDx4bXBNTTpEb2N1bWVudElEPnV1aWQ6ZDM2ZjIwZGEtM2YwYS00MzYwLWEzZTEtMWM3MzA1MzcyN2U3PC94bXBNTTpEb2N1bWVudElEPgogICAgICAgICA8eG1wTU06SW5zdGFuY2VJRD51dWlkOmMwZTZmZTFkLTRlYzMtNGU5Ni1iNTM2LTNlZDk5YWQyNWZjZDwveG1wTU06SW5zdGFuY2VJRD4KICAgICAgICAgPHBkZjpQcm9kdWNlcj5BZG9iZSBQREYgTGlicmFyeSAyMS43LjEzMTwvcGRmOlByb2R1Y2VyPgogICAgICA8L3JkZjpEZXNjcmlwdGlvbj4KICAg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DQplbmRzdHJlYW0NZW5kb2JqDTIyIDAgb2JqDTw8L0ZpbHRlci9GbGF0ZURlY29kZS9GaXJzdCA2L0xlbmd0aCA1Ni9OIDEvVHlwZS9PYmpTdG0+PnN0cmVhbQ0KaN4yNjNUMFCwsdF3zi/NK1Ew0vfOTCmONjYzBYoGKYDkgmL1QyoLUvUDEtNTi+3sAAIMADptDV4NCmVuZHN0cmVhbQ1lbmRvYmoNMjMgMCBvYmoNPDwvRmlsdGVyL0ZsYXRlRGVjb2RlL0ZpcnN0IDYvTGVuZ3RoIDE0Ny9OIDEvVHlwZS9PYmpTdG0+PnN0cmVhbQ0KaN5kzjELwjAQhuG/clvbwfZyiVqkFIpBFwPdnNMmYhE8ONPBf28GcXH/3odP7wgQuq4Z1nRnKc9+iuBYZHlVzVGiTws/rU+xtAdCItyiVkYrajdoCsTiu8rpMAtPPsFoT84/ogApuLHAlSVUjePwxxhU9GNG4bDOMTuB84eswGWZxMs7Q/W+VlpVff8RYAChVDIZDQplbmRzdHJlYW0NZW5kb2JqDTI0IDAgb2JqDTw8L0RlY29kZVBhcm1zPDwvQ29sdW1ucyA1L1ByZWRpY3RvciAxMj4+L0ZpbHRlci9GbGF0ZURlY29kZS9JRFs8QjQwODAyM0Q2NUM3RDE0QUEwODM2QTRDNUJCRkUxRDk+PDlFOTAzMTdDNjlFREZBNEZBMkM5NzE4NTg2MTY4QkM5Pl0vSW5mbyAzNjIgMCBSL0xlbmd0aCAxNDQvUm9vdCAzNjQgMCBSL1NpemUgMzYzL1R5cGUvWFJlZi9XWzEgMyAxXT4+c3RyZWFtDQpo3mJiAAEmRoYb0gxMQNZ1EMm5EUgyWgiA2IFNIJJjGohkfA4ieW+A2eEgkikSzH4FJu3ApC2YjEKIMz0Akcy3QCR7I4hkTQKLWIBlw8BmOoBtnwrW9RHonv8hhmARBkZySK7vCDbjf3RZxn/kmzxKjpK4SMa5o+EwSo6mq1FyNF0RJpnegN3AABBgAKqAGfANCmVuZHN0cmVhbQ1lbmRvYmoNc3RhcnR4cmVmDQoxMTYNCiUlRU9GDQo=</byteString>
</datasnipperfile>
</file>

<file path=customXml/item2.xml><?xml version="1.0" encoding="utf-8"?>
<datasnipper xmlns="http://datasnipper" included="false" dataSnipperSheetDeleted="false" guid="70bb2473-db32-4d12-839d-ddda2513b9cf" revision="10">
  <file xmlns="" type="pdf" name="Budget - Hahira State of Georgia Fiscal Recovery Fund Application.pdf" path="C:\Users\e048429\Desktop\Client Files\State of Georgia\Water_Sewer_Broadband\Budget - Hahira State of Georgia Fiscal Recovery Fund Application.pdf" compressed="false" importedAt="2022-05-04T06:25:43.6885583-04:00" importedBy="Luker, David" guid="cc72d745-b02b-47dd-8d51-636baaf96da5">
    <snip type="Table" name="DS_Budget__Hahira_State_of_Georgia_Fiscal_Recovery_Fund_Application.pdf_page.2_707894078" deleted="false" pageNumber="2" x1="11.12189" y1="373.0931" x2="599.3892" y2="749.1375" guid="b28b256f-0a88-4050-a736-e55dca5e35bf">
      <separator x="48.1" custom="false" removed="false"/>
      <separator x="113.44" custom="false" removed="false"/>
      <separator x="406.29" custom="false" removed="false"/>
      <separator x="500.74" custom="false" removed="false"/>
      <separator y="66.22" custom="false" removed="false"/>
      <separator y="78.58" custom="false" removed="false"/>
      <separator y="90.94" custom="false" removed="false"/>
      <separator y="103.3" custom="false" removed="false"/>
      <separator y="140.38" custom="false" removed="false"/>
      <separator y="152.74" custom="false" removed="false"/>
      <separator y="179.26" custom="false" removed="false"/>
      <separator y="185.39" custom="false" removed="false"/>
      <separator y="191.63" custom="false" removed="false"/>
      <separator y="204.95" custom="false" removed="false"/>
      <separator y="217.91" custom="false" removed="false"/>
      <separator y="230.87" custom="false" removed="false"/>
      <separator y="243.83" custom="false" removed="false"/>
      <separator y="256.78" custom="false" removed="false"/>
      <separator y="269.74" custom="false" removed="false"/>
      <separator y="282.58" custom="false" removed="false"/>
      <separator y="295.54" custom="false" removed="false"/>
      <separator y="308.5" custom="false" removed="false"/>
      <separator y="321.45" custom="false" removed="false"/>
      <separator y="334.41" custom="false" removed="false"/>
      <separator y="347.37" custom="false" removed="false"/>
      <separator y="360.32" custom="false" removed="false"/>
      <separator y="372.47" custom="false" removed="false"/>
      <separator y="384.83" custom="false" removed="false"/>
    </snip>
    <snip type="Table" name="DS_Budget__Hahira_State_of_Georgia_Fiscal_Recovery_Fund_Application.pdf_page.1_863932439" deleted="false" pageNumber="1" x1="40.23803" y1="323.5378" x2="566.1273" y2="627.8024" guid="82e69a1f-e793-4c03-9467-62bd3f2fd792">
      <separator x="84.42" custom="false" removed="false"/>
      <separator x="434.25" custom="false" removed="false"/>
      <separator y="180.43" custom="false" removed="false"/>
      <separator y="186.19" custom="false" removed="false"/>
      <separator y="191.83" custom="false" removed="false"/>
      <separator y="210.43" custom="false" removed="false"/>
      <separator y="221.83" custom="false" removed="false"/>
      <separator y="233.23" custom="false" removed="false"/>
      <separator y="244.63" custom="false" removed="false"/>
      <separator y="256.03" custom="false" removed="false"/>
      <separator y="267.43" custom="false" removed="false"/>
      <separator y="278.83" custom="false" removed="false"/>
      <separator y="290.23" custom="false" removed="false"/>
      <separator y="301.63" custom="false" removed="false"/>
      <separator y="313.03" custom="false" removed="false"/>
      <separator y="324.69" custom="false" removed="false"/>
      <separator y="335.85" custom="false" removed="false"/>
      <separator y="347.25" custom="false" removed="false"/>
      <separator y="358.65" custom="false" removed="false"/>
      <separator y="370.05" custom="false" removed="false"/>
      <separator y="381.45" custom="false" removed="false"/>
      <separator y="392.85" custom="false" removed="false"/>
      <separator y="404.25" custom="false" removed="false"/>
      <separator y="415.65" custom="false" removed="false"/>
      <separator y="426.93" custom="false" removed="false"/>
      <separator y="439.05" custom="false" removed="false"/>
      <separator y="450.33" custom="false" removed="false"/>
    </snip>
    <snip type="Table" name="DS_Budget__Hahira_State_of_Georgia_Fiscal_Recovery_Fund_Application.pdf_page.1_200989455" deleted="false" pageNumber="1" x1="337.1376" y1="363.7686" x2="373.2675" y2="593.8885" guid="c8dfa42d-16bb-4ab8-8606-c4e856e10274">
      <separator y="210.43" custom="false" removed="false"/>
      <separator y="221.83" custom="false" removed="false"/>
      <separator y="233.23" custom="false" removed="false"/>
      <separator y="244.63" custom="false" removed="false"/>
      <separator y="256.03" custom="false" removed="false"/>
      <separator y="267.43" custom="false" removed="false"/>
      <separator y="278.83" custom="false" removed="false"/>
      <separator y="290.23" custom="false" removed="false"/>
      <separator y="301.63" custom="false" removed="false"/>
      <separator y="313.03" custom="false" removed="false"/>
      <separator y="324.45" custom="false" removed="false"/>
      <separator y="335.85" custom="false" removed="false"/>
      <separator y="347.25" custom="false" removed="false"/>
      <separator y="358.65" custom="false" removed="false"/>
      <separator y="370.05" custom="false" removed="false"/>
      <separator y="381.45" custom="false" removed="false"/>
      <separator y="392.85" custom="false" removed="false"/>
      <separator y="404.25" custom="false" removed="false"/>
      <separator y="415.65" custom="false" removed="false"/>
    </snip>
    <snip type="Table" name="DS_Budget__Hahira_State_of_Georgia_Fiscal_Recovery_Fund_Application.pdf_page.1_737800991" deleted="false" pageNumber="1" x1="451.8338" y1="364.205" x2="487.4079" y2="594.8807" guid="99a1ac5f-bad6-4eb6-a684-02ba1a482845">
      <separator y="210.19" custom="false" removed="false"/>
      <separator y="221.59" custom="false" removed="false"/>
      <separator y="232.99" custom="false" removed="false"/>
      <separator y="244.39" custom="false" removed="false"/>
      <separator y="255.79" custom="false" removed="false"/>
      <separator y="267.19" custom="false" removed="false"/>
      <separator y="278.59" custom="false" removed="false"/>
      <separator y="289.99" custom="false" removed="false"/>
      <separator y="301.39" custom="false" removed="false"/>
      <separator y="312.79" custom="false" removed="false"/>
      <separator y="324.21" custom="false" removed="false"/>
      <separator y="335.61" custom="false" removed="false"/>
      <separator y="347.01" custom="false" removed="false"/>
      <separator y="358.41" custom="false" removed="false"/>
      <separator y="369.81" custom="false" removed="false"/>
      <separator y="381.21" custom="false" removed="false"/>
      <separator y="392.61" custom="false" removed="false"/>
      <separator y="404.01" custom="false" removed="false"/>
      <separator y="415.41" custom="false" removed="false"/>
    </snip>
    <snip type="Table" name="DS_Budget__Hahira_State_of_Georgia_Fiscal_Recovery_Fund_Application.pdf_page.1_566368125" deleted="false" pageNumber="1" x1="400.696" y1="360.8699" x2="427.9325" y2="594.8807" guid="fe737861-5593-4a0c-ae2a-0c715762db94">
      <separator y="210.43" custom="false" removed="false"/>
      <separator y="221.83" custom="false" removed="false"/>
      <separator y="233.23" custom="false" removed="false"/>
      <separator y="244.63" custom="false" removed="false"/>
      <separator y="256.03" custom="false" removed="false"/>
      <separator y="267.43" custom="false" removed="false"/>
      <separator y="278.83" custom="false" removed="false"/>
      <separator y="290.23" custom="false" removed="false"/>
      <separator y="301.63" custom="false" removed="false"/>
      <separator y="313.03" custom="false" removed="false"/>
      <separator y="324.45" custom="false" removed="false"/>
      <separator y="335.85" custom="false" removed="false"/>
      <separator y="347.25" custom="false" removed="false"/>
      <separator y="358.65" custom="false" removed="false"/>
      <separator y="370.05" custom="false" removed="false"/>
      <separator y="381.45" custom="false" removed="false"/>
      <separator y="392.85" custom="false" removed="false"/>
      <separator y="404.25" custom="false" removed="false"/>
      <separator y="415.65" custom="false" removed="false"/>
      <separator y="426.93" custom="false" removed="false"/>
    </snip>
  </file>
  <documentgroups xmlns="" guid="f1076a95-9ad8-4444-a725-a9c908edeb1f"/>
</datasnipper>
</file>

<file path=customXml/itemProps1.xml><?xml version="1.0" encoding="utf-8"?>
<ds:datastoreItem xmlns:ds="http://schemas.openxmlformats.org/officeDocument/2006/customXml" ds:itemID="{5C3B87ED-15B7-490C-A62D-D34EE88A1AAB}">
  <ds:schemaRefs>
    <ds:schemaRef ds:uri="http://datasnipperfiles"/>
    <ds:schemaRef ds:uri=""/>
  </ds:schemaRefs>
</ds:datastoreItem>
</file>

<file path=customXml/itemProps2.xml><?xml version="1.0" encoding="utf-8"?>
<ds:datastoreItem xmlns:ds="http://schemas.openxmlformats.org/officeDocument/2006/customXml" ds:itemID="{5BC3B878-E4A3-4867-87C8-D8D6024E765D}">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Detailed Budget Worksheet Year</vt:lpstr>
      <vt:lpstr>Budget Summary</vt:lpstr>
      <vt:lpstr>Sample Supplemental Schedule</vt:lpstr>
      <vt:lpstr>Sheet2</vt:lpstr>
      <vt:lpstr>DataSnipper</vt:lpstr>
      <vt:lpstr>'Detailed Budget Worksheet Year'!Print_Area</vt:lpstr>
      <vt:lpstr>'Sample Supplemental Schedule'!Print_Area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Wade, Jennifer</cp:lastModifiedBy>
  <cp:lastPrinted>2022-05-04T10:52:55Z</cp:lastPrinted>
  <dcterms:created xsi:type="dcterms:W3CDTF">2003-09-25T12:56:47Z</dcterms:created>
  <dcterms:modified xsi:type="dcterms:W3CDTF">2022-05-05T11:58:38Z</dcterms:modified>
</cp:coreProperties>
</file>